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40" windowHeight="15420" activeTab="0"/>
  </bookViews>
  <sheets>
    <sheet name="Final Drive Ratio" sheetId="1" r:id="rId1"/>
  </sheets>
  <definedNames/>
  <calcPr fullCalcOnLoad="1"/>
</workbook>
</file>

<file path=xl/comments1.xml><?xml version="1.0" encoding="utf-8"?>
<comments xmlns="http://schemas.openxmlformats.org/spreadsheetml/2006/main">
  <authors>
    <author> </author>
  </authors>
  <commentList>
    <comment ref="U2" authorId="0">
      <text>
        <r>
          <rPr>
            <sz val="8"/>
            <rFont val="Tahoma"/>
            <family val="2"/>
          </rPr>
          <t>Can lock up in any gear except first</t>
        </r>
      </text>
    </comment>
    <comment ref="V2" authorId="0">
      <text>
        <r>
          <rPr>
            <sz val="8"/>
            <rFont val="Tahoma"/>
            <family val="2"/>
          </rPr>
          <t>Can lock up in any gear except first</t>
        </r>
      </text>
    </comment>
    <comment ref="W2" authorId="0">
      <text>
        <r>
          <rPr>
            <sz val="8"/>
            <rFont val="Tahoma"/>
            <family val="2"/>
          </rPr>
          <t>Can lock up in any gear except first</t>
        </r>
      </text>
    </comment>
    <comment ref="X2" authorId="0">
      <text>
        <r>
          <rPr>
            <sz val="8"/>
            <rFont val="Tahoma"/>
            <family val="2"/>
          </rPr>
          <t>Can lock up in any gear except first</t>
        </r>
      </text>
    </comment>
    <comment ref="Y2" authorId="0">
      <text>
        <r>
          <rPr>
            <sz val="8"/>
            <rFont val="Tahoma"/>
            <family val="2"/>
          </rPr>
          <t>Can lock up in any gear except first</t>
        </r>
      </text>
    </comment>
    <comment ref="Z2" authorId="0">
      <text>
        <r>
          <rPr>
            <sz val="8"/>
            <rFont val="Tahoma"/>
            <family val="2"/>
          </rPr>
          <t>Can lock up in any gear except first</t>
        </r>
      </text>
    </comment>
    <comment ref="AE2" authorId="0">
      <text>
        <r>
          <rPr>
            <sz val="8"/>
            <rFont val="Tahoma"/>
            <family val="2"/>
          </rPr>
          <t>Muncie heavy duty close ratio 4 speed, also known as the 'Rockcrusher'</t>
        </r>
      </text>
    </comment>
    <comment ref="A3" authorId="0">
      <text>
        <r>
          <rPr>
            <sz val="8"/>
            <rFont val="Tahoma"/>
            <family val="2"/>
          </rPr>
          <t xml:space="preserve"> A lock-up convertor or clutch will firmly couple to the flywheel.  I'm calculating a 5% loss for a torque convertor.</t>
        </r>
      </text>
    </comment>
    <comment ref="A16" authorId="0">
      <text>
        <r>
          <rPr>
            <sz val="8"/>
            <rFont val="Tahoma"/>
            <family val="2"/>
          </rPr>
          <t xml:space="preserve"> A lock-up convertor or clutch will firmly couple to the flywheel.  I'm calculating a 5% loss for a torque convertor.</t>
        </r>
      </text>
    </comment>
    <comment ref="R2" authorId="0">
      <text>
        <r>
          <rPr>
            <sz val="8"/>
            <rFont val="Tahoma"/>
            <family val="2"/>
          </rPr>
          <t>Same ratio's as the Super Turbine 300/Jetaway/TempesTorque switch pitch transmissions</t>
        </r>
      </text>
    </comment>
    <comment ref="AA2" authorId="0">
      <text>
        <r>
          <rPr>
            <sz val="8"/>
            <rFont val="Tahoma"/>
            <family val="0"/>
          </rPr>
          <t>Heavy Duty Muncie 3 speed</t>
        </r>
      </text>
    </comment>
    <comment ref="AT2" authorId="0">
      <text>
        <r>
          <rPr>
            <sz val="8"/>
            <rFont val="Tahoma"/>
            <family val="0"/>
          </rPr>
          <t>World Class T5, don't bother with the earlier T5's</t>
        </r>
      </text>
    </comment>
    <comment ref="AU2" authorId="0">
      <text>
        <r>
          <rPr>
            <sz val="8"/>
            <rFont val="Tahoma"/>
            <family val="2"/>
          </rPr>
          <t>World Class T5, don't bother with the earlier T5's</t>
        </r>
      </text>
    </comment>
    <comment ref="A75" authorId="0">
      <text>
        <r>
          <rPr>
            <sz val="8"/>
            <rFont val="Tahoma"/>
            <family val="2"/>
          </rPr>
          <t>If you enter the metric tire size in the box above this will be calculated for you.</t>
        </r>
      </text>
    </comment>
    <comment ref="A76" authorId="0">
      <text>
        <r>
          <rPr>
            <sz val="8"/>
            <rFont val="Tahoma"/>
            <family val="2"/>
          </rPr>
          <t>If you enter the metric tire size in the box above this will be calculated for you.</t>
        </r>
      </text>
    </comment>
    <comment ref="A7" authorId="0">
      <text>
        <r>
          <rPr>
            <sz val="8"/>
            <rFont val="Tahoma"/>
            <family val="2"/>
          </rPr>
          <t>If you enter the metric tire size in the box above this will be calculated for you.</t>
        </r>
      </text>
    </comment>
    <comment ref="A20" authorId="0">
      <text>
        <r>
          <rPr>
            <sz val="8"/>
            <rFont val="Tahoma"/>
            <family val="2"/>
          </rPr>
          <t>If you enter the metric tire size in the box above this will be calculated for you.</t>
        </r>
      </text>
    </comment>
  </commentList>
</comments>
</file>

<file path=xl/sharedStrings.xml><?xml version="1.0" encoding="utf-8"?>
<sst xmlns="http://schemas.openxmlformats.org/spreadsheetml/2006/main" count="124" uniqueCount="92">
  <si>
    <t>Torque</t>
  </si>
  <si>
    <t>ST10 = Super T-10</t>
  </si>
  <si>
    <t>* Lever Arm</t>
  </si>
  <si>
    <t>of Tire</t>
  </si>
  <si>
    <t>T = Borg-Warner or Tremec</t>
  </si>
  <si>
    <r>
      <t xml:space="preserve">= Enter the metric size of your rear tires   ( ex </t>
    </r>
    <r>
      <rPr>
        <b/>
        <sz val="10"/>
        <rFont val="Arial"/>
        <family val="2"/>
      </rPr>
      <t>235</t>
    </r>
    <r>
      <rPr>
        <sz val="10"/>
        <rFont val="Arial"/>
        <family val="0"/>
      </rPr>
      <t xml:space="preserve"> / </t>
    </r>
    <r>
      <rPr>
        <b/>
        <sz val="10"/>
        <rFont val="Arial"/>
        <family val="2"/>
      </rPr>
      <t>60</t>
    </r>
    <r>
      <rPr>
        <sz val="10"/>
        <rFont val="Arial"/>
        <family val="0"/>
      </rPr>
      <t xml:space="preserve"> - </t>
    </r>
    <r>
      <rPr>
        <b/>
        <sz val="10"/>
        <rFont val="Arial"/>
        <family val="2"/>
      </rPr>
      <t>15</t>
    </r>
    <r>
      <rPr>
        <sz val="10"/>
        <rFont val="Arial"/>
        <family val="0"/>
      </rPr>
      <t xml:space="preserve"> )</t>
    </r>
  </si>
  <si>
    <r>
      <t xml:space="preserve">= Enter the metric size of your new rear tires ( ex </t>
    </r>
    <r>
      <rPr>
        <b/>
        <sz val="10"/>
        <rFont val="Arial"/>
        <family val="2"/>
      </rPr>
      <t>235</t>
    </r>
    <r>
      <rPr>
        <sz val="10"/>
        <rFont val="Arial"/>
        <family val="0"/>
      </rPr>
      <t xml:space="preserve"> / </t>
    </r>
    <r>
      <rPr>
        <b/>
        <sz val="10"/>
        <rFont val="Arial"/>
        <family val="2"/>
      </rPr>
      <t>60</t>
    </r>
    <r>
      <rPr>
        <sz val="10"/>
        <rFont val="Arial"/>
        <family val="0"/>
      </rPr>
      <t xml:space="preserve"> - </t>
    </r>
    <r>
      <rPr>
        <b/>
        <sz val="10"/>
        <rFont val="Arial"/>
        <family val="2"/>
      </rPr>
      <t>15</t>
    </r>
    <r>
      <rPr>
        <sz val="10"/>
        <rFont val="Arial"/>
        <family val="0"/>
      </rPr>
      <t xml:space="preserve"> )</t>
    </r>
  </si>
  <si>
    <t>= Tire Circumference</t>
  </si>
  <si>
    <t>4L60-E</t>
  </si>
  <si>
    <t>4L80-E</t>
  </si>
  <si>
    <t>MC1</t>
  </si>
  <si>
    <t>T5</t>
  </si>
  <si>
    <t>T5-close</t>
  </si>
  <si>
    <t>Transmission ratios listed are for the most common of each type.  There can be, and often are, exceptions especially for the more modern transmissions.  In those cases, directly enter your ratios into the work sheet.</t>
  </si>
  <si>
    <t>Automatic Transmissions with Lock-up Convertors</t>
  </si>
  <si>
    <t>MPH @ rpm</t>
  </si>
  <si>
    <t>n</t>
  </si>
  <si>
    <t>= Lock-up Convertor or Manual? ( y / n )</t>
  </si>
  <si>
    <t>EXISTING SETUP</t>
  </si>
  <si>
    <t>HYPOTHETICAL SETUP</t>
  </si>
  <si>
    <t>= Tread Width</t>
  </si>
  <si>
    <t>= Sidewall Height</t>
  </si>
  <si>
    <t>Click here to calculate Existing</t>
  </si>
  <si>
    <t>Click here to calculate Hypothetical</t>
  </si>
  <si>
    <t>TKO-500</t>
  </si>
  <si>
    <t>TKO-600</t>
  </si>
  <si>
    <t>Richmond5</t>
  </si>
  <si>
    <t>Richmond6</t>
  </si>
  <si>
    <t>TH = Turbo-Hydromatic</t>
  </si>
  <si>
    <t>S = Saginaw</t>
  </si>
  <si>
    <t>M = Muncie</t>
  </si>
  <si>
    <t>Weight</t>
  </si>
  <si>
    <t>/</t>
  </si>
  <si>
    <t>Notes:</t>
  </si>
  <si>
    <t>700r4</t>
  </si>
  <si>
    <t>200r4</t>
  </si>
  <si>
    <t>4L30-E</t>
  </si>
  <si>
    <t>167/184</t>
  </si>
  <si>
    <t>168/177</t>
  </si>
  <si>
    <t>160/176</t>
  </si>
  <si>
    <t>T56</t>
  </si>
  <si>
    <t>1st</t>
  </si>
  <si>
    <t>2nd</t>
  </si>
  <si>
    <t>3rd</t>
  </si>
  <si>
    <t>4th</t>
  </si>
  <si>
    <t>5th</t>
  </si>
  <si>
    <t>6th</t>
  </si>
  <si>
    <t>Rev</t>
  </si>
  <si>
    <t>Gear</t>
  </si>
  <si>
    <t>Final</t>
  </si>
  <si>
    <t>Drive</t>
  </si>
  <si>
    <t>P-Glide 1</t>
  </si>
  <si>
    <t>P-Glide 2</t>
  </si>
  <si>
    <t>M22</t>
  </si>
  <si>
    <t>Trans</t>
  </si>
  <si>
    <t>4L30-Eopt</t>
  </si>
  <si>
    <t>TH-180c</t>
  </si>
  <si>
    <t>TH-300</t>
  </si>
  <si>
    <t>TH-350</t>
  </si>
  <si>
    <t>TH-400</t>
  </si>
  <si>
    <t>S4,2 ring</t>
  </si>
  <si>
    <t>S4,3 ring</t>
  </si>
  <si>
    <t>S4,1 ring</t>
  </si>
  <si>
    <t>S4,0 ring</t>
  </si>
  <si>
    <t>S3,3 ring</t>
  </si>
  <si>
    <t>S3,2 ring</t>
  </si>
  <si>
    <t>S3,1 ring</t>
  </si>
  <si>
    <t>S3,0 ring</t>
  </si>
  <si>
    <t>M21,1 ring</t>
  </si>
  <si>
    <t>M20,2 ring</t>
  </si>
  <si>
    <t>M20,0 ring</t>
  </si>
  <si>
    <t>P = PowerGlide Automatic</t>
  </si>
  <si>
    <t>Automatic Transmissions</t>
  </si>
  <si>
    <t>Manual Transmissions</t>
  </si>
  <si>
    <t>= Select your current transmission</t>
  </si>
  <si>
    <t>= Enter your existing rear gear ratio</t>
  </si>
  <si>
    <t>= Select your planned transmission</t>
  </si>
  <si>
    <t>= Enter your planned rear gear ratio</t>
  </si>
  <si>
    <t>-</t>
  </si>
  <si>
    <t>130/140</t>
  </si>
  <si>
    <t>ST10,2 ring</t>
  </si>
  <si>
    <t>ST10,3 ring</t>
  </si>
  <si>
    <t>ST10,5 ring</t>
  </si>
  <si>
    <t>ST10,6 ring</t>
  </si>
  <si>
    <t>S3 = Saginaw 3 speed</t>
  </si>
  <si>
    <t>S4 = Saginaw 4 speed</t>
  </si>
  <si>
    <t>Macro</t>
  </si>
  <si>
    <t>Error</t>
  </si>
  <si>
    <t>MC1 = Muncie Heavy Duty 3 speed</t>
  </si>
  <si>
    <t>Reset Work Areas</t>
  </si>
  <si>
    <t>Green cells are data entry areas, in Yellow cells the results are calculated for you ( Tire Circumference can function as either data entry or calculation ) and Orange cells activate macro's when clicked with a mouse.</t>
  </si>
  <si>
    <t>It's always best to measure the circumference of a tire with a tape measure.  Actual tire sizes vary from manufacturer to manufacturer for a given metric designation.  Tire pressure will also affect tire size, especially for Bias Ply tires.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</si>
</sst>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00"/>
    <numFmt numFmtId="169" formatCode="0.0000"/>
    <numFmt numFmtId="170" formatCode="0.0"/>
    <numFmt numFmtId="171" formatCode="[$€-2]\ #,##0.00_);[Red]\([$€-2]\ #,##0.00\)"/>
    <numFmt numFmtId="172" formatCode="#.###"/>
    <numFmt numFmtId="173" formatCode="[$-409]h:mm:ss\ AM/PM"/>
    <numFmt numFmtId="174" formatCode="[$-409]dddd\,\ mmmm\ dd\,\ yyyy"/>
    <numFmt numFmtId="175" formatCode="00000&quot;lb&quot;"/>
    <numFmt numFmtId="176" formatCode="#&quot;lb&quot;"/>
    <numFmt numFmtId="177" formatCode="#&quot;lb-ft&quot;"/>
    <numFmt numFmtId="178" formatCode="#&quot; lb-ft&quot;"/>
    <numFmt numFmtId="179" formatCode="#&quot; lb&quot;"/>
    <numFmt numFmtId="180" formatCode="#/#&quot; lb&quot;"/>
    <numFmt numFmtId="181" formatCode="#,##0&quot; rpm&quot;"/>
    <numFmt numFmtId="182" formatCode="#,##0.0"/>
  </numFmts>
  <fonts count="8">
    <font>
      <sz val="10"/>
      <name val="Arial"/>
      <family val="0"/>
    </font>
    <font>
      <b/>
      <sz val="10"/>
      <name val="Arial"/>
      <family val="2"/>
    </font>
    <font>
      <u val="single"/>
      <sz val="10"/>
      <color indexed="12"/>
      <name val="Arial"/>
      <family val="0"/>
    </font>
    <font>
      <u val="single"/>
      <sz val="10"/>
      <color indexed="36"/>
      <name val="Arial"/>
      <family val="0"/>
    </font>
    <font>
      <sz val="11"/>
      <name val="Arial"/>
      <family val="0"/>
    </font>
    <font>
      <sz val="22"/>
      <name val="Arial"/>
      <family val="0"/>
    </font>
    <font>
      <sz val="8"/>
      <name val="Tahoma"/>
      <family val="2"/>
    </font>
    <font>
      <b/>
      <sz val="8"/>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52"/>
        <bgColor indexed="64"/>
      </patternFill>
    </fill>
  </fills>
  <borders count="36">
    <border>
      <left/>
      <right/>
      <top/>
      <bottom/>
      <diagonal/>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164" fontId="0" fillId="0" borderId="0" xfId="0" applyNumberFormat="1" applyBorder="1" applyAlignment="1">
      <alignment horizontal="center"/>
    </xf>
    <xf numFmtId="0" fontId="0" fillId="0" borderId="3" xfId="0" applyBorder="1" applyAlignment="1">
      <alignment horizontal="center"/>
    </xf>
    <xf numFmtId="164" fontId="0" fillId="0" borderId="0" xfId="0" applyNumberFormat="1" applyBorder="1" applyAlignment="1">
      <alignment horizontal="left"/>
    </xf>
    <xf numFmtId="164" fontId="0" fillId="0" borderId="0" xfId="0" applyNumberFormat="1" applyFill="1" applyBorder="1" applyAlignment="1">
      <alignment horizontal="left"/>
    </xf>
    <xf numFmtId="0" fontId="0" fillId="0" borderId="0"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2" fontId="0" fillId="2" borderId="6" xfId="0" applyNumberFormat="1" applyFill="1" applyBorder="1" applyAlignment="1" quotePrefix="1">
      <alignment horizontal="center"/>
    </xf>
    <xf numFmtId="0" fontId="0" fillId="2" borderId="6" xfId="0" applyFill="1" applyBorder="1" applyAlignment="1" quotePrefix="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4" fontId="0" fillId="0" borderId="0" xfId="0" applyNumberFormat="1" applyBorder="1" applyAlignment="1">
      <alignment horizontal="right"/>
    </xf>
    <xf numFmtId="0" fontId="5" fillId="0" borderId="0" xfId="0" applyFont="1" applyFill="1" applyBorder="1" applyAlignment="1">
      <alignment/>
    </xf>
    <xf numFmtId="0" fontId="0" fillId="0" borderId="0" xfId="0" applyAlignment="1">
      <alignment wrapText="1"/>
    </xf>
    <xf numFmtId="0" fontId="0" fillId="0" borderId="0" xfId="0" applyBorder="1" applyAlignment="1" quotePrefix="1">
      <alignment/>
    </xf>
    <xf numFmtId="2" fontId="0" fillId="0" borderId="0" xfId="0" applyNumberFormat="1" applyAlignment="1">
      <alignment/>
    </xf>
    <xf numFmtId="1" fontId="0" fillId="2" borderId="7" xfId="0" applyNumberFormat="1" applyFill="1" applyBorder="1" applyAlignment="1" applyProtection="1">
      <alignment horizontal="center"/>
      <protection locked="0"/>
    </xf>
    <xf numFmtId="1" fontId="0" fillId="2" borderId="6" xfId="0" applyNumberForma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0" fontId="0" fillId="2" borderId="7" xfId="0" applyFill="1" applyBorder="1" applyAlignment="1" applyProtection="1" quotePrefix="1">
      <alignment/>
      <protection locked="0"/>
    </xf>
    <xf numFmtId="0" fontId="0" fillId="2" borderId="6" xfId="0" applyFill="1" applyBorder="1" applyAlignment="1" applyProtection="1">
      <alignment/>
      <protection locked="0"/>
    </xf>
    <xf numFmtId="0" fontId="0" fillId="2" borderId="8" xfId="0" applyFill="1" applyBorder="1" applyAlignment="1" applyProtection="1">
      <alignment/>
      <protection locked="0"/>
    </xf>
    <xf numFmtId="0" fontId="0" fillId="0" borderId="5" xfId="0" applyBorder="1" applyAlignment="1">
      <alignment/>
    </xf>
    <xf numFmtId="164" fontId="0" fillId="3" borderId="4" xfId="0" applyNumberFormat="1" applyFill="1" applyBorder="1" applyAlignment="1">
      <alignment horizontal="right" indent="1"/>
    </xf>
    <xf numFmtId="170" fontId="0" fillId="3" borderId="3" xfId="0" applyNumberFormat="1" applyFill="1" applyBorder="1" applyAlignment="1">
      <alignment horizontal="right" indent="2"/>
    </xf>
    <xf numFmtId="164" fontId="0" fillId="3" borderId="5" xfId="0" applyNumberFormat="1" applyFill="1" applyBorder="1" applyAlignment="1">
      <alignment horizontal="right" indent="1"/>
    </xf>
    <xf numFmtId="170" fontId="0" fillId="3" borderId="1" xfId="0" applyNumberFormat="1" applyFill="1" applyBorder="1" applyAlignment="1">
      <alignment horizontal="right" indent="2"/>
    </xf>
    <xf numFmtId="164" fontId="0" fillId="3" borderId="2" xfId="0" applyNumberFormat="1" applyFill="1" applyBorder="1" applyAlignment="1">
      <alignment horizontal="right" indent="1"/>
    </xf>
    <xf numFmtId="170" fontId="0" fillId="3" borderId="9" xfId="0" applyNumberFormat="1" applyFill="1" applyBorder="1" applyAlignment="1">
      <alignment horizontal="right" indent="2"/>
    </xf>
    <xf numFmtId="164" fontId="0" fillId="3" borderId="10" xfId="0" applyNumberFormat="1" applyFill="1" applyBorder="1" applyAlignment="1">
      <alignment horizontal="right" indent="1"/>
    </xf>
    <xf numFmtId="164" fontId="0" fillId="3" borderId="11" xfId="0" applyNumberFormat="1" applyFill="1" applyBorder="1" applyAlignment="1">
      <alignment horizontal="right" indent="1"/>
    </xf>
    <xf numFmtId="164" fontId="0" fillId="3" borderId="12" xfId="0" applyNumberFormat="1" applyFill="1" applyBorder="1" applyAlignment="1">
      <alignment horizontal="right" indent="1"/>
    </xf>
    <xf numFmtId="3" fontId="0" fillId="2" borderId="13" xfId="0" applyNumberFormat="1" applyFill="1" applyBorder="1" applyAlignment="1" applyProtection="1">
      <alignment horizontal="center"/>
      <protection locked="0"/>
    </xf>
    <xf numFmtId="0" fontId="0" fillId="3" borderId="0" xfId="0" applyFill="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0" fillId="3" borderId="1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178" fontId="0" fillId="3" borderId="9" xfId="0" applyNumberFormat="1" applyFill="1" applyBorder="1" applyAlignment="1">
      <alignment horizontal="center"/>
    </xf>
    <xf numFmtId="179" fontId="0" fillId="3" borderId="3" xfId="0" applyNumberFormat="1" applyFill="1" applyBorder="1" applyAlignment="1">
      <alignment horizontal="center"/>
    </xf>
    <xf numFmtId="164" fontId="0" fillId="3" borderId="1" xfId="0" applyNumberFormat="1" applyFill="1" applyBorder="1" applyAlignment="1">
      <alignment horizontal="right" indent="1"/>
    </xf>
    <xf numFmtId="164" fontId="0" fillId="3" borderId="9" xfId="0" applyNumberFormat="1" applyFill="1" applyBorder="1" applyAlignment="1">
      <alignment horizontal="right" indent="1"/>
    </xf>
    <xf numFmtId="164" fontId="0" fillId="3" borderId="3" xfId="0" applyNumberFormat="1" applyFill="1" applyBorder="1" applyAlignment="1">
      <alignment horizontal="right" indent="1"/>
    </xf>
    <xf numFmtId="0" fontId="0" fillId="4" borderId="16" xfId="0" applyFill="1" applyBorder="1" applyAlignment="1">
      <alignment/>
    </xf>
    <xf numFmtId="0" fontId="0" fillId="4" borderId="16" xfId="0" applyFill="1" applyBorder="1" applyAlignment="1">
      <alignment/>
    </xf>
    <xf numFmtId="0" fontId="0" fillId="3" borderId="3" xfId="0" applyFill="1" applyBorder="1" applyAlignment="1">
      <alignment horizontal="center"/>
    </xf>
    <xf numFmtId="0" fontId="0" fillId="3" borderId="1" xfId="0" applyFill="1" applyBorder="1" applyAlignment="1">
      <alignment horizontal="center"/>
    </xf>
    <xf numFmtId="164" fontId="0" fillId="2" borderId="3" xfId="0" applyNumberFormat="1"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164" fontId="0" fillId="2" borderId="17"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0" fontId="0" fillId="2" borderId="1" xfId="0" applyFill="1" applyBorder="1" applyAlignment="1" applyProtection="1">
      <alignment/>
      <protection locked="0"/>
    </xf>
    <xf numFmtId="164" fontId="0" fillId="2" borderId="18" xfId="0" applyNumberFormat="1" applyFill="1" applyBorder="1" applyAlignment="1" applyProtection="1">
      <alignment horizontal="center"/>
      <protection locked="0"/>
    </xf>
    <xf numFmtId="0" fontId="0" fillId="0" borderId="19" xfId="0" applyBorder="1" applyAlignment="1">
      <alignment/>
    </xf>
    <xf numFmtId="0" fontId="0" fillId="0" borderId="20" xfId="0" applyBorder="1" applyAlignment="1">
      <alignment/>
    </xf>
    <xf numFmtId="0" fontId="1" fillId="0" borderId="20" xfId="0" applyFont="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2" xfId="0" applyFill="1" applyBorder="1" applyAlignment="1">
      <alignment horizontal="center"/>
    </xf>
    <xf numFmtId="0" fontId="0" fillId="0" borderId="24" xfId="0" applyFill="1" applyBorder="1" applyAlignment="1">
      <alignment horizontal="center"/>
    </xf>
    <xf numFmtId="0" fontId="0" fillId="0" borderId="0" xfId="0" applyBorder="1" applyAlignment="1" quotePrefix="1">
      <alignment horizontal="left"/>
    </xf>
    <xf numFmtId="3" fontId="0" fillId="2" borderId="25" xfId="0" applyNumberFormat="1" applyFill="1" applyBorder="1" applyAlignment="1" applyProtection="1">
      <alignment horizontal="center"/>
      <protection locked="0"/>
    </xf>
    <xf numFmtId="170" fontId="0" fillId="3" borderId="26" xfId="0" applyNumberFormat="1" applyFill="1" applyBorder="1" applyAlignment="1">
      <alignment horizontal="right" indent="2"/>
    </xf>
    <xf numFmtId="170" fontId="0" fillId="3" borderId="27" xfId="0" applyNumberFormat="1" applyFill="1" applyBorder="1" applyAlignment="1">
      <alignment horizontal="right" indent="2"/>
    </xf>
    <xf numFmtId="0" fontId="0" fillId="0" borderId="28" xfId="0" applyFill="1" applyBorder="1" applyAlignment="1">
      <alignment/>
    </xf>
    <xf numFmtId="0" fontId="0" fillId="0" borderId="0" xfId="0" applyFill="1" applyBorder="1" applyAlignment="1">
      <alignment/>
    </xf>
    <xf numFmtId="0" fontId="0" fillId="0" borderId="0" xfId="0" applyBorder="1" applyAlignment="1" quotePrefix="1">
      <alignment/>
    </xf>
    <xf numFmtId="170" fontId="0" fillId="3" borderId="29" xfId="0" applyNumberFormat="1" applyFill="1" applyBorder="1" applyAlignment="1">
      <alignment horizontal="right" indent="2"/>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0" xfId="0" applyBorder="1" applyAlignment="1">
      <alignment horizontal="center"/>
    </xf>
    <xf numFmtId="0" fontId="0" fillId="0" borderId="28" xfId="0" applyBorder="1" applyAlignment="1">
      <alignment/>
    </xf>
    <xf numFmtId="0" fontId="0" fillId="0" borderId="30" xfId="0" applyBorder="1" applyAlignment="1">
      <alignment horizontal="center"/>
    </xf>
    <xf numFmtId="0" fontId="0" fillId="0" borderId="31" xfId="0" applyBorder="1" applyAlignment="1">
      <alignment horizontal="center"/>
    </xf>
    <xf numFmtId="0" fontId="0" fillId="0" borderId="1" xfId="0" applyBorder="1" applyAlignment="1" quotePrefix="1">
      <alignment horizontal="left"/>
    </xf>
    <xf numFmtId="0" fontId="0" fillId="0" borderId="0" xfId="0" applyAlignment="1">
      <alignment horizontal="left" wrapText="1"/>
    </xf>
    <xf numFmtId="2" fontId="0" fillId="2" borderId="14" xfId="0" applyNumberFormat="1" applyFill="1" applyBorder="1" applyAlignment="1" applyProtection="1">
      <alignment horizontal="center"/>
      <protection locked="0"/>
    </xf>
    <xf numFmtId="2" fontId="0" fillId="2" borderId="15" xfId="0" applyNumberFormat="1" applyFill="1" applyBorder="1" applyAlignment="1" applyProtection="1">
      <alignment horizontal="center"/>
      <protection locked="0"/>
    </xf>
    <xf numFmtId="2" fontId="0" fillId="2" borderId="33" xfId="0" applyNumberFormat="1" applyFill="1" applyBorder="1" applyAlignment="1" applyProtection="1">
      <alignment horizontal="center"/>
      <protection locked="0"/>
    </xf>
    <xf numFmtId="2" fontId="0" fillId="3" borderId="34" xfId="0" applyNumberFormat="1" applyFill="1" applyBorder="1" applyAlignment="1">
      <alignment horizontal="right" indent="2"/>
    </xf>
    <xf numFmtId="2" fontId="0" fillId="3" borderId="15" xfId="0" applyNumberFormat="1" applyFill="1" applyBorder="1" applyAlignment="1">
      <alignment horizontal="right" indent="2"/>
    </xf>
    <xf numFmtId="2" fontId="0" fillId="3" borderId="33" xfId="0" applyNumberFormat="1" applyFill="1" applyBorder="1" applyAlignment="1">
      <alignment horizontal="right" indent="2"/>
    </xf>
    <xf numFmtId="0" fontId="0" fillId="2" borderId="7"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0" fillId="2" borderId="6"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0" fontId="0" fillId="3" borderId="14" xfId="0" applyFill="1" applyBorder="1" applyAlignment="1">
      <alignment horizontal="center"/>
    </xf>
    <xf numFmtId="0" fontId="0" fillId="3" borderId="15" xfId="0" applyFill="1" applyBorder="1" applyAlignment="1">
      <alignment horizontal="center"/>
    </xf>
    <xf numFmtId="0" fontId="0" fillId="3" borderId="33" xfId="0" applyFill="1" applyBorder="1" applyAlignment="1">
      <alignment horizontal="center"/>
    </xf>
    <xf numFmtId="0" fontId="0" fillId="0" borderId="0" xfId="0" applyBorder="1" applyAlignment="1" quotePrefix="1">
      <alignment horizontal="left" wrapText="1"/>
    </xf>
    <xf numFmtId="0" fontId="5" fillId="4" borderId="28" xfId="0" applyFont="1" applyFill="1" applyBorder="1" applyAlignment="1">
      <alignment horizontal="center"/>
    </xf>
    <xf numFmtId="0" fontId="5" fillId="4" borderId="0" xfId="0" applyFont="1" applyFill="1" applyBorder="1" applyAlignment="1">
      <alignment horizontal="center"/>
    </xf>
    <xf numFmtId="0" fontId="5" fillId="4" borderId="35" xfId="0" applyFont="1" applyFill="1" applyBorder="1" applyAlignment="1">
      <alignment horizontal="center"/>
    </xf>
    <xf numFmtId="0" fontId="5" fillId="4" borderId="30" xfId="0" applyFont="1" applyFill="1" applyBorder="1" applyAlignment="1">
      <alignment horizontal="center"/>
    </xf>
    <xf numFmtId="0" fontId="5" fillId="4" borderId="31" xfId="0" applyFont="1" applyFill="1" applyBorder="1" applyAlignment="1">
      <alignment horizontal="center"/>
    </xf>
    <xf numFmtId="0" fontId="5" fillId="4" borderId="3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FF00"/>
      </font>
      <border/>
    </dxf>
    <dxf>
      <font>
        <color rgb="FFFFFFFF"/>
      </font>
      <border/>
    </dxf>
    <dxf>
      <font>
        <color rgb="FFFF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6</xdr:col>
      <xdr:colOff>0</xdr:colOff>
      <xdr:row>9</xdr:row>
      <xdr:rowOff>161925</xdr:rowOff>
    </xdr:to>
    <xdr:sp macro="[0]!Trans">
      <xdr:nvSpPr>
        <xdr:cNvPr id="1" name="Rectangle 52"/>
        <xdr:cNvSpPr>
          <a:spLocks/>
        </xdr:cNvSpPr>
      </xdr:nvSpPr>
      <xdr:spPr>
        <a:xfrm>
          <a:off x="781050" y="1543050"/>
          <a:ext cx="23050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22</xdr:row>
      <xdr:rowOff>0</xdr:rowOff>
    </xdr:from>
    <xdr:to>
      <xdr:col>6</xdr:col>
      <xdr:colOff>9525</xdr:colOff>
      <xdr:row>23</xdr:row>
      <xdr:rowOff>9525</xdr:rowOff>
    </xdr:to>
    <xdr:sp macro="[0]!Trans2">
      <xdr:nvSpPr>
        <xdr:cNvPr id="2" name="Rectangle 53"/>
        <xdr:cNvSpPr>
          <a:spLocks/>
        </xdr:cNvSpPr>
      </xdr:nvSpPr>
      <xdr:spPr>
        <a:xfrm>
          <a:off x="771525" y="3771900"/>
          <a:ext cx="23241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xdr:row>
      <xdr:rowOff>0</xdr:rowOff>
    </xdr:from>
    <xdr:to>
      <xdr:col>10</xdr:col>
      <xdr:colOff>723900</xdr:colOff>
      <xdr:row>12</xdr:row>
      <xdr:rowOff>0</xdr:rowOff>
    </xdr:to>
    <xdr:sp macro="[0]!Clear">
      <xdr:nvSpPr>
        <xdr:cNvPr id="3" name="Rectangle 55"/>
        <xdr:cNvSpPr>
          <a:spLocks/>
        </xdr:cNvSpPr>
      </xdr:nvSpPr>
      <xdr:spPr>
        <a:xfrm>
          <a:off x="3409950" y="1714500"/>
          <a:ext cx="293370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AX79"/>
  <sheetViews>
    <sheetView tabSelected="1" workbookViewId="0" topLeftCell="A1">
      <selection activeCell="A1" sqref="A1"/>
    </sheetView>
  </sheetViews>
  <sheetFormatPr defaultColWidth="9.140625" defaultRowHeight="12.75"/>
  <cols>
    <col min="1" max="1" width="3.7109375" style="0" customWidth="1"/>
    <col min="2" max="2" width="1.28515625" style="0" customWidth="1"/>
    <col min="3" max="3" width="2.7109375" style="0" customWidth="1"/>
    <col min="4" max="4" width="1.28515625" style="0" customWidth="1"/>
    <col min="5" max="5" width="2.7109375" style="0" customWidth="1"/>
    <col min="6" max="6" width="34.57421875" style="0" customWidth="1"/>
    <col min="7" max="7" width="5.00390625" style="0" customWidth="1"/>
    <col min="8" max="55" width="11.00390625" style="0" customWidth="1"/>
  </cols>
  <sheetData>
    <row r="1" spans="1:50" ht="13.5" thickBot="1">
      <c r="A1" s="64"/>
      <c r="B1" s="65"/>
      <c r="C1" s="65"/>
      <c r="D1" s="65"/>
      <c r="E1" s="65"/>
      <c r="F1" s="66" t="s">
        <v>18</v>
      </c>
      <c r="G1" s="83"/>
      <c r="H1" s="69" t="s">
        <v>54</v>
      </c>
      <c r="I1" s="69" t="s">
        <v>49</v>
      </c>
      <c r="J1" s="69" t="s">
        <v>2</v>
      </c>
      <c r="K1" s="70" t="s">
        <v>15</v>
      </c>
      <c r="L1" s="71" t="s">
        <v>15</v>
      </c>
      <c r="M1" s="12"/>
      <c r="N1" s="41"/>
      <c r="O1" s="101" t="s">
        <v>72</v>
      </c>
      <c r="P1" s="102"/>
      <c r="Q1" s="102"/>
      <c r="R1" s="102"/>
      <c r="S1" s="102"/>
      <c r="T1" s="103"/>
      <c r="U1" s="101" t="s">
        <v>14</v>
      </c>
      <c r="V1" s="102"/>
      <c r="W1" s="102"/>
      <c r="X1" s="102"/>
      <c r="Y1" s="102"/>
      <c r="Z1" s="103"/>
      <c r="AA1" s="101" t="s">
        <v>73</v>
      </c>
      <c r="AB1" s="102"/>
      <c r="AC1" s="102"/>
      <c r="AD1" s="102"/>
      <c r="AE1" s="102"/>
      <c r="AF1" s="102"/>
      <c r="AG1" s="102"/>
      <c r="AH1" s="102"/>
      <c r="AI1" s="102"/>
      <c r="AJ1" s="102"/>
      <c r="AK1" s="102"/>
      <c r="AL1" s="102"/>
      <c r="AM1" s="102"/>
      <c r="AN1" s="102"/>
      <c r="AO1" s="102"/>
      <c r="AP1" s="102"/>
      <c r="AQ1" s="102"/>
      <c r="AR1" s="102"/>
      <c r="AS1" s="102"/>
      <c r="AT1" s="102"/>
      <c r="AU1" s="102"/>
      <c r="AV1" s="102"/>
      <c r="AW1" s="102"/>
      <c r="AX1" s="103"/>
    </row>
    <row r="2" spans="1:50" ht="15" thickBot="1">
      <c r="A2" s="95"/>
      <c r="B2" s="96"/>
      <c r="C2" s="96"/>
      <c r="D2" s="96"/>
      <c r="E2" s="96"/>
      <c r="F2" s="87" t="s">
        <v>74</v>
      </c>
      <c r="G2" s="13" t="s">
        <v>48</v>
      </c>
      <c r="H2" s="14">
        <f>A2</f>
        <v>0</v>
      </c>
      <c r="I2" s="14" t="s">
        <v>50</v>
      </c>
      <c r="J2" s="14" t="s">
        <v>3</v>
      </c>
      <c r="K2" s="40">
        <v>1000</v>
      </c>
      <c r="L2" s="73">
        <v>6000</v>
      </c>
      <c r="M2" s="18"/>
      <c r="N2" s="42" t="s">
        <v>48</v>
      </c>
      <c r="O2" s="44" t="s">
        <v>51</v>
      </c>
      <c r="P2" s="44" t="s">
        <v>52</v>
      </c>
      <c r="Q2" s="44" t="s">
        <v>56</v>
      </c>
      <c r="R2" s="44" t="s">
        <v>57</v>
      </c>
      <c r="S2" s="44" t="s">
        <v>58</v>
      </c>
      <c r="T2" s="44" t="s">
        <v>59</v>
      </c>
      <c r="U2" s="44" t="s">
        <v>35</v>
      </c>
      <c r="V2" s="44" t="s">
        <v>34</v>
      </c>
      <c r="W2" s="44" t="s">
        <v>36</v>
      </c>
      <c r="X2" s="44" t="s">
        <v>55</v>
      </c>
      <c r="Y2" s="44" t="s">
        <v>8</v>
      </c>
      <c r="Z2" s="44" t="s">
        <v>9</v>
      </c>
      <c r="AA2" s="44" t="s">
        <v>10</v>
      </c>
      <c r="AB2" s="44" t="s">
        <v>70</v>
      </c>
      <c r="AC2" s="44" t="s">
        <v>69</v>
      </c>
      <c r="AD2" s="44" t="s">
        <v>68</v>
      </c>
      <c r="AE2" s="44" t="s">
        <v>53</v>
      </c>
      <c r="AF2" s="44" t="s">
        <v>26</v>
      </c>
      <c r="AG2" s="44" t="s">
        <v>27</v>
      </c>
      <c r="AH2" s="44" t="s">
        <v>67</v>
      </c>
      <c r="AI2" s="44" t="s">
        <v>66</v>
      </c>
      <c r="AJ2" s="44" t="s">
        <v>65</v>
      </c>
      <c r="AK2" s="44" t="s">
        <v>64</v>
      </c>
      <c r="AL2" s="44" t="s">
        <v>63</v>
      </c>
      <c r="AM2" s="44" t="s">
        <v>62</v>
      </c>
      <c r="AN2" s="44" t="s">
        <v>60</v>
      </c>
      <c r="AO2" s="44" t="s">
        <v>61</v>
      </c>
      <c r="AP2" s="44" t="s">
        <v>80</v>
      </c>
      <c r="AQ2" s="44" t="s">
        <v>81</v>
      </c>
      <c r="AR2" s="44" t="s">
        <v>82</v>
      </c>
      <c r="AS2" s="44" t="s">
        <v>83</v>
      </c>
      <c r="AT2" s="44" t="s">
        <v>11</v>
      </c>
      <c r="AU2" s="44" t="s">
        <v>12</v>
      </c>
      <c r="AV2" s="44" t="s">
        <v>40</v>
      </c>
      <c r="AW2" s="43" t="s">
        <v>24</v>
      </c>
      <c r="AX2" s="44" t="s">
        <v>25</v>
      </c>
    </row>
    <row r="3" spans="1:50" ht="15" thickBot="1">
      <c r="A3" s="95" t="s">
        <v>16</v>
      </c>
      <c r="B3" s="96"/>
      <c r="C3" s="96"/>
      <c r="D3" s="96"/>
      <c r="E3" s="97"/>
      <c r="F3" s="72" t="s">
        <v>17</v>
      </c>
      <c r="G3" s="13" t="s">
        <v>41</v>
      </c>
      <c r="H3" s="57"/>
      <c r="I3" s="31">
        <f>H3*A4</f>
        <v>0</v>
      </c>
      <c r="J3" s="52" t="e">
        <f>I3/(A7/PI()/24)</f>
        <v>#DIV/0!</v>
      </c>
      <c r="K3" s="32" t="e">
        <f>IF(A3="Y",(K2/I3*A7*60/63360),(K2/I3*A7*60/63360*0.95))</f>
        <v>#DIV/0!</v>
      </c>
      <c r="L3" s="74" t="e">
        <f>IF(A3="Y",(L2/I3*A7*60/63360),(L2/I3*A7*60/63360*0.95))</f>
        <v>#DIV/0!</v>
      </c>
      <c r="M3" s="18"/>
      <c r="N3" s="45" t="s">
        <v>41</v>
      </c>
      <c r="O3" s="57">
        <v>1.76</v>
      </c>
      <c r="P3" s="57">
        <v>1.82</v>
      </c>
      <c r="Q3" s="57">
        <v>2.4</v>
      </c>
      <c r="R3" s="57">
        <v>1.765</v>
      </c>
      <c r="S3" s="57">
        <v>2.52</v>
      </c>
      <c r="T3" s="57">
        <v>2.482</v>
      </c>
      <c r="U3" s="57">
        <v>2.741</v>
      </c>
      <c r="V3" s="57">
        <v>3.059</v>
      </c>
      <c r="W3" s="57">
        <v>2.4</v>
      </c>
      <c r="X3" s="57">
        <v>2.86</v>
      </c>
      <c r="Y3" s="57">
        <v>3.059</v>
      </c>
      <c r="Z3" s="57">
        <v>2.482</v>
      </c>
      <c r="AA3" s="57">
        <v>2.42</v>
      </c>
      <c r="AB3" s="57">
        <v>2.56</v>
      </c>
      <c r="AC3" s="57">
        <v>2.52</v>
      </c>
      <c r="AD3" s="57">
        <v>2.2</v>
      </c>
      <c r="AE3" s="57">
        <v>2.2</v>
      </c>
      <c r="AF3" s="57">
        <v>3.28</v>
      </c>
      <c r="AG3" s="57">
        <v>4.41</v>
      </c>
      <c r="AH3" s="57">
        <v>2.84</v>
      </c>
      <c r="AI3" s="57">
        <v>2.54</v>
      </c>
      <c r="AJ3" s="57">
        <v>3.11</v>
      </c>
      <c r="AK3" s="57">
        <v>3.5</v>
      </c>
      <c r="AL3" s="57">
        <v>2.84</v>
      </c>
      <c r="AM3" s="57">
        <v>2.54</v>
      </c>
      <c r="AN3" s="57">
        <v>3.11</v>
      </c>
      <c r="AO3" s="57">
        <v>3.5</v>
      </c>
      <c r="AP3" s="57">
        <v>2.43</v>
      </c>
      <c r="AQ3" s="57">
        <v>2.64</v>
      </c>
      <c r="AR3" s="57">
        <v>3.42</v>
      </c>
      <c r="AS3" s="57">
        <v>2.88</v>
      </c>
      <c r="AT3" s="57">
        <v>2.95</v>
      </c>
      <c r="AU3" s="57">
        <v>2.75</v>
      </c>
      <c r="AV3" s="57">
        <v>2.97</v>
      </c>
      <c r="AW3" s="60">
        <v>3.27</v>
      </c>
      <c r="AX3" s="57">
        <v>2.87</v>
      </c>
    </row>
    <row r="4" spans="1:50" ht="13.5" customHeight="1" thickBot="1">
      <c r="A4" s="98"/>
      <c r="B4" s="99"/>
      <c r="C4" s="99"/>
      <c r="D4" s="99"/>
      <c r="E4" s="100"/>
      <c r="F4" s="72" t="s">
        <v>75</v>
      </c>
      <c r="G4" s="14" t="s">
        <v>42</v>
      </c>
      <c r="H4" s="58"/>
      <c r="I4" s="33">
        <f>H4*A4</f>
        <v>0</v>
      </c>
      <c r="J4" s="50" t="e">
        <f>I4/(A7/PI()/24)</f>
        <v>#DIV/0!</v>
      </c>
      <c r="K4" s="34" t="e">
        <f>IF(A3="Y",(K2/I4*A7*60/63360),(K2/I4*A7*60/63360*0.95))</f>
        <v>#DIV/0!</v>
      </c>
      <c r="L4" s="75" t="e">
        <f>IF(A3="Y",(L2/I4*A7*60/63360),(L2/I4*A7*60/63360*0.95))</f>
        <v>#DIV/0!</v>
      </c>
      <c r="M4" s="1"/>
      <c r="N4" s="46" t="s">
        <v>42</v>
      </c>
      <c r="O4" s="58">
        <v>1</v>
      </c>
      <c r="P4" s="58">
        <v>1</v>
      </c>
      <c r="Q4" s="58">
        <v>1.479</v>
      </c>
      <c r="R4" s="58">
        <v>1</v>
      </c>
      <c r="S4" s="58">
        <v>1.52</v>
      </c>
      <c r="T4" s="58">
        <v>1.482</v>
      </c>
      <c r="U4" s="58">
        <v>1.568</v>
      </c>
      <c r="V4" s="58">
        <v>1.625</v>
      </c>
      <c r="W4" s="58">
        <v>1.479</v>
      </c>
      <c r="X4" s="58">
        <v>1.62</v>
      </c>
      <c r="Y4" s="58">
        <v>1.625</v>
      </c>
      <c r="Z4" s="58">
        <v>1.482</v>
      </c>
      <c r="AA4" s="58">
        <v>1.61</v>
      </c>
      <c r="AB4" s="58">
        <v>1.91</v>
      </c>
      <c r="AC4" s="58">
        <v>1.88</v>
      </c>
      <c r="AD4" s="58">
        <v>1.64</v>
      </c>
      <c r="AE4" s="58">
        <v>1.64</v>
      </c>
      <c r="AF4" s="58">
        <v>2.13</v>
      </c>
      <c r="AG4" s="58">
        <v>2.75</v>
      </c>
      <c r="AH4" s="58">
        <v>1.68</v>
      </c>
      <c r="AI4" s="58">
        <v>1.5</v>
      </c>
      <c r="AJ4" s="58">
        <v>1.84</v>
      </c>
      <c r="AK4" s="58">
        <v>1.89</v>
      </c>
      <c r="AL4" s="58">
        <v>2.01</v>
      </c>
      <c r="AM4" s="58">
        <v>1.8</v>
      </c>
      <c r="AN4" s="58">
        <v>2.2</v>
      </c>
      <c r="AO4" s="58">
        <v>2.47</v>
      </c>
      <c r="AP4" s="58">
        <v>1.61</v>
      </c>
      <c r="AQ4" s="58">
        <v>1.75</v>
      </c>
      <c r="AR4" s="58">
        <v>2.28</v>
      </c>
      <c r="AS4" s="58">
        <v>1.91</v>
      </c>
      <c r="AT4" s="58">
        <v>1.94</v>
      </c>
      <c r="AU4" s="58">
        <v>1.94</v>
      </c>
      <c r="AV4" s="58">
        <v>1.94</v>
      </c>
      <c r="AW4" s="61">
        <v>1.98</v>
      </c>
      <c r="AX4" s="58">
        <v>1.89</v>
      </c>
    </row>
    <row r="5" spans="1:50" ht="12.75" customHeight="1" thickBot="1">
      <c r="A5" s="24"/>
      <c r="B5" s="15" t="s">
        <v>32</v>
      </c>
      <c r="C5" s="25"/>
      <c r="D5" s="15" t="s">
        <v>78</v>
      </c>
      <c r="E5" s="26"/>
      <c r="F5" s="104" t="s">
        <v>5</v>
      </c>
      <c r="G5" s="14" t="s">
        <v>43</v>
      </c>
      <c r="H5" s="58"/>
      <c r="I5" s="33">
        <f>H5*A4</f>
        <v>0</v>
      </c>
      <c r="J5" s="50" t="e">
        <f>I5/(A7/PI()/24)</f>
        <v>#DIV/0!</v>
      </c>
      <c r="K5" s="34" t="e">
        <f>IF(A3="Y",(K2/I5*A7*60/63360),(K2/I5*A7*60/63360*0.95))</f>
        <v>#DIV/0!</v>
      </c>
      <c r="L5" s="75" t="e">
        <f>IF(A3="Y",(L2/I5*A7*60/63360),(L2/I5*A7*60/63360*0.95))</f>
        <v>#DIV/0!</v>
      </c>
      <c r="N5" s="46" t="s">
        <v>43</v>
      </c>
      <c r="O5" s="58"/>
      <c r="P5" s="58"/>
      <c r="Q5" s="58">
        <v>1</v>
      </c>
      <c r="R5" s="58"/>
      <c r="S5" s="58">
        <v>1</v>
      </c>
      <c r="T5" s="58">
        <v>1</v>
      </c>
      <c r="U5" s="58">
        <v>1</v>
      </c>
      <c r="V5" s="58">
        <v>1</v>
      </c>
      <c r="W5" s="58">
        <v>1</v>
      </c>
      <c r="X5" s="58">
        <v>1</v>
      </c>
      <c r="Y5" s="58">
        <v>1</v>
      </c>
      <c r="Z5" s="58">
        <v>1</v>
      </c>
      <c r="AA5" s="58">
        <v>1</v>
      </c>
      <c r="AB5" s="58">
        <v>1.48</v>
      </c>
      <c r="AC5" s="58">
        <v>1.46</v>
      </c>
      <c r="AD5" s="58">
        <v>1.28</v>
      </c>
      <c r="AE5" s="58">
        <v>1.28</v>
      </c>
      <c r="AF5" s="58">
        <v>1.57</v>
      </c>
      <c r="AG5" s="58">
        <v>1.57</v>
      </c>
      <c r="AH5" s="58">
        <v>1</v>
      </c>
      <c r="AI5" s="58">
        <v>1</v>
      </c>
      <c r="AJ5" s="58">
        <v>1</v>
      </c>
      <c r="AK5" s="58">
        <v>1</v>
      </c>
      <c r="AL5" s="58">
        <v>1.35</v>
      </c>
      <c r="AM5" s="58">
        <v>1.44</v>
      </c>
      <c r="AN5" s="58">
        <v>1.47</v>
      </c>
      <c r="AO5" s="58">
        <v>1.65</v>
      </c>
      <c r="AP5" s="58">
        <v>1.23</v>
      </c>
      <c r="AQ5" s="58">
        <v>1.33</v>
      </c>
      <c r="AR5" s="58">
        <v>1.46</v>
      </c>
      <c r="AS5" s="58">
        <v>1.33</v>
      </c>
      <c r="AT5" s="58">
        <v>1.34</v>
      </c>
      <c r="AU5" s="58">
        <v>1.34</v>
      </c>
      <c r="AV5" s="58">
        <v>1.35</v>
      </c>
      <c r="AW5" s="61">
        <v>1.34</v>
      </c>
      <c r="AX5" s="58">
        <v>1.28</v>
      </c>
    </row>
    <row r="6" spans="1:50" ht="12.75">
      <c r="A6" s="84"/>
      <c r="B6" s="4"/>
      <c r="C6" s="4"/>
      <c r="D6" s="4"/>
      <c r="E6" s="4"/>
      <c r="F6" s="104"/>
      <c r="G6" s="14" t="s">
        <v>44</v>
      </c>
      <c r="H6" s="58"/>
      <c r="I6" s="33">
        <f>H6*A4</f>
        <v>0</v>
      </c>
      <c r="J6" s="50" t="e">
        <f>I6/(A7/PI()/24)</f>
        <v>#DIV/0!</v>
      </c>
      <c r="K6" s="34" t="e">
        <f>IF(A3="Y",(K2/I6*A7*60/63360),(K2/I6*A7*60/63360*0.95))</f>
        <v>#DIV/0!</v>
      </c>
      <c r="L6" s="75" t="e">
        <f>IF(A3="Y",(L2/I6*A7*60/63360),(L2/I6*A7*60/63360*0.95))</f>
        <v>#DIV/0!</v>
      </c>
      <c r="N6" s="46" t="s">
        <v>44</v>
      </c>
      <c r="O6" s="58"/>
      <c r="P6" s="58"/>
      <c r="Q6" s="58"/>
      <c r="R6" s="58"/>
      <c r="S6" s="58"/>
      <c r="T6" s="58"/>
      <c r="U6" s="58">
        <v>0.674</v>
      </c>
      <c r="V6" s="58">
        <v>0.696</v>
      </c>
      <c r="W6" s="58">
        <v>0.723</v>
      </c>
      <c r="X6" s="58">
        <v>0.723</v>
      </c>
      <c r="Y6" s="58">
        <v>0.696</v>
      </c>
      <c r="Z6" s="58">
        <v>0.75</v>
      </c>
      <c r="AA6" s="58"/>
      <c r="AB6" s="58">
        <v>1</v>
      </c>
      <c r="AC6" s="58">
        <v>1</v>
      </c>
      <c r="AD6" s="58">
        <v>1</v>
      </c>
      <c r="AE6" s="58">
        <v>1</v>
      </c>
      <c r="AF6" s="58">
        <v>1.24</v>
      </c>
      <c r="AG6" s="58">
        <v>1.24</v>
      </c>
      <c r="AH6" s="58"/>
      <c r="AI6" s="58"/>
      <c r="AJ6" s="58"/>
      <c r="AK6" s="58"/>
      <c r="AL6" s="58">
        <v>1</v>
      </c>
      <c r="AM6" s="58">
        <v>1</v>
      </c>
      <c r="AN6" s="58">
        <v>1</v>
      </c>
      <c r="AO6" s="58">
        <v>1</v>
      </c>
      <c r="AP6" s="58">
        <v>1</v>
      </c>
      <c r="AQ6" s="58">
        <v>1</v>
      </c>
      <c r="AR6" s="58">
        <v>1</v>
      </c>
      <c r="AS6" s="58">
        <v>1</v>
      </c>
      <c r="AT6" s="58">
        <v>1</v>
      </c>
      <c r="AU6" s="58">
        <v>1</v>
      </c>
      <c r="AV6" s="58">
        <v>1</v>
      </c>
      <c r="AW6" s="61">
        <v>1</v>
      </c>
      <c r="AX6" s="58">
        <v>1</v>
      </c>
    </row>
    <row r="7" spans="1:50" ht="12.75">
      <c r="A7" s="89">
        <f>PI()*(A5*C5/1270+E5)</f>
        <v>0</v>
      </c>
      <c r="B7" s="90"/>
      <c r="C7" s="90"/>
      <c r="D7" s="90"/>
      <c r="E7" s="91"/>
      <c r="F7" s="78" t="s">
        <v>7</v>
      </c>
      <c r="G7" s="14" t="s">
        <v>45</v>
      </c>
      <c r="H7" s="58"/>
      <c r="I7" s="33">
        <f>H7*A4</f>
        <v>0</v>
      </c>
      <c r="J7" s="50" t="e">
        <f>I7/(A7/PI()/24)</f>
        <v>#DIV/0!</v>
      </c>
      <c r="K7" s="34" t="e">
        <f>IF(A3="Y",(K2/I7*A7*60/63360),(K2/I7*A7*60/63360*0.95))</f>
        <v>#DIV/0!</v>
      </c>
      <c r="L7" s="75" t="e">
        <f>IF(A3="Y",(L2/I7*A7*60/63360),(L2/I7*A7*60/63360*0.95))</f>
        <v>#DIV/0!</v>
      </c>
      <c r="N7" s="46" t="s">
        <v>45</v>
      </c>
      <c r="O7" s="58"/>
      <c r="P7" s="58"/>
      <c r="Q7" s="58"/>
      <c r="R7" s="58"/>
      <c r="S7" s="58"/>
      <c r="T7" s="58"/>
      <c r="U7" s="58"/>
      <c r="V7" s="58"/>
      <c r="W7" s="58"/>
      <c r="X7" s="58"/>
      <c r="Y7" s="58"/>
      <c r="Z7" s="58"/>
      <c r="AA7" s="58"/>
      <c r="AB7" s="58"/>
      <c r="AC7" s="58"/>
      <c r="AD7" s="58"/>
      <c r="AE7" s="58"/>
      <c r="AF7" s="58">
        <v>1</v>
      </c>
      <c r="AG7" s="58">
        <v>1</v>
      </c>
      <c r="AH7" s="58"/>
      <c r="AI7" s="58"/>
      <c r="AJ7" s="58"/>
      <c r="AK7" s="58"/>
      <c r="AL7" s="58"/>
      <c r="AM7" s="58"/>
      <c r="AN7" s="58"/>
      <c r="AO7" s="58"/>
      <c r="AP7" s="58"/>
      <c r="AQ7" s="58"/>
      <c r="AR7" s="58"/>
      <c r="AS7" s="58"/>
      <c r="AT7" s="58">
        <v>0.63</v>
      </c>
      <c r="AU7" s="58">
        <v>0.74</v>
      </c>
      <c r="AV7" s="58">
        <v>0.84</v>
      </c>
      <c r="AW7" s="61">
        <v>0.68</v>
      </c>
      <c r="AX7" s="58">
        <v>0.64</v>
      </c>
    </row>
    <row r="8" spans="1:50" ht="12.75">
      <c r="A8" s="92">
        <f>A5/25.4</f>
        <v>0</v>
      </c>
      <c r="B8" s="93"/>
      <c r="C8" s="93"/>
      <c r="D8" s="93"/>
      <c r="E8" s="94"/>
      <c r="F8" s="78" t="s">
        <v>20</v>
      </c>
      <c r="G8" s="14" t="s">
        <v>46</v>
      </c>
      <c r="H8" s="58"/>
      <c r="I8" s="33">
        <f>H8*A4</f>
        <v>0</v>
      </c>
      <c r="J8" s="50" t="e">
        <f>I8/(A7/PI()/24)</f>
        <v>#DIV/0!</v>
      </c>
      <c r="K8" s="34" t="e">
        <f>IF(A3="Y",(K2/I8*A7*60/63360),(K2/I8*A7*60/63360*0.95))</f>
        <v>#DIV/0!</v>
      </c>
      <c r="L8" s="75" t="e">
        <f>IF(A3="Y",(L2/I8*A7*60/63360),(L2/I8*A7*60/63360*0.95))</f>
        <v>#DIV/0!</v>
      </c>
      <c r="N8" s="46" t="s">
        <v>46</v>
      </c>
      <c r="O8" s="58"/>
      <c r="P8" s="58"/>
      <c r="Q8" s="58"/>
      <c r="R8" s="58"/>
      <c r="S8" s="58"/>
      <c r="T8" s="58"/>
      <c r="U8" s="58"/>
      <c r="V8" s="58"/>
      <c r="W8" s="58"/>
      <c r="X8" s="58"/>
      <c r="Y8" s="58"/>
      <c r="Z8" s="58"/>
      <c r="AA8" s="58"/>
      <c r="AB8" s="58"/>
      <c r="AC8" s="58"/>
      <c r="AD8" s="58"/>
      <c r="AE8" s="58"/>
      <c r="AF8" s="58"/>
      <c r="AG8" s="58">
        <v>0.76</v>
      </c>
      <c r="AH8" s="58"/>
      <c r="AI8" s="58"/>
      <c r="AJ8" s="58"/>
      <c r="AK8" s="58"/>
      <c r="AL8" s="58"/>
      <c r="AM8" s="58"/>
      <c r="AN8" s="58"/>
      <c r="AO8" s="58"/>
      <c r="AP8" s="58"/>
      <c r="AQ8" s="58"/>
      <c r="AR8" s="58"/>
      <c r="AS8" s="58"/>
      <c r="AT8" s="58"/>
      <c r="AU8" s="58"/>
      <c r="AV8" s="58">
        <v>0.62</v>
      </c>
      <c r="AW8" s="61"/>
      <c r="AX8" s="62"/>
    </row>
    <row r="9" spans="1:50" ht="13.5" thickBot="1">
      <c r="A9" s="92">
        <f>A5*C5/2540</f>
        <v>0</v>
      </c>
      <c r="B9" s="93"/>
      <c r="C9" s="93"/>
      <c r="D9" s="93"/>
      <c r="E9" s="94"/>
      <c r="F9" s="78" t="s">
        <v>21</v>
      </c>
      <c r="G9" s="7" t="s">
        <v>47</v>
      </c>
      <c r="H9" s="59"/>
      <c r="I9" s="35">
        <f>H9*A4</f>
        <v>0</v>
      </c>
      <c r="J9" s="51" t="e">
        <f>I9/(A7/PI()/24)</f>
        <v>#DIV/0!</v>
      </c>
      <c r="K9" s="36" t="e">
        <f>IF(A3="Y",(K2/I9*A7*60/63360),(K2/I9*A7*60/63360*0.95))</f>
        <v>#DIV/0!</v>
      </c>
      <c r="L9" s="79" t="e">
        <f>IF(A3="Y",(L2/I9*A7*60/63360),(L2/I9*A7*60/63360*0.95))</f>
        <v>#DIV/0!</v>
      </c>
      <c r="N9" s="47" t="s">
        <v>47</v>
      </c>
      <c r="O9" s="59">
        <v>1.76</v>
      </c>
      <c r="P9" s="59">
        <v>1.76</v>
      </c>
      <c r="Q9" s="59">
        <v>2</v>
      </c>
      <c r="R9" s="59"/>
      <c r="S9" s="59">
        <v>1.93</v>
      </c>
      <c r="T9" s="59">
        <v>2.077</v>
      </c>
      <c r="U9" s="59">
        <v>2.067</v>
      </c>
      <c r="V9" s="59">
        <v>2.294</v>
      </c>
      <c r="W9" s="59">
        <v>2</v>
      </c>
      <c r="X9" s="59">
        <v>2</v>
      </c>
      <c r="Y9" s="59">
        <v>2.294</v>
      </c>
      <c r="Z9" s="59">
        <v>2.077</v>
      </c>
      <c r="AA9" s="59">
        <v>2.63</v>
      </c>
      <c r="AB9" s="59">
        <v>3.16</v>
      </c>
      <c r="AC9" s="59">
        <v>3.11</v>
      </c>
      <c r="AD9" s="59">
        <v>2.27</v>
      </c>
      <c r="AE9" s="59">
        <v>2.27</v>
      </c>
      <c r="AF9" s="59">
        <v>4.79</v>
      </c>
      <c r="AG9" s="59">
        <v>0.8</v>
      </c>
      <c r="AH9" s="59">
        <v>2.63</v>
      </c>
      <c r="AI9" s="59">
        <v>2.63</v>
      </c>
      <c r="AJ9" s="59">
        <v>2.63</v>
      </c>
      <c r="AK9" s="59">
        <v>2.63</v>
      </c>
      <c r="AL9" s="59"/>
      <c r="AM9" s="59"/>
      <c r="AN9" s="59"/>
      <c r="AO9" s="59"/>
      <c r="AP9" s="59">
        <v>2.35</v>
      </c>
      <c r="AQ9" s="59">
        <v>2.55</v>
      </c>
      <c r="AR9" s="59">
        <v>2.78</v>
      </c>
      <c r="AS9" s="59">
        <v>3.33</v>
      </c>
      <c r="AT9" s="59">
        <v>2.76</v>
      </c>
      <c r="AU9" s="59">
        <v>2.76</v>
      </c>
      <c r="AV9" s="59">
        <v>3.38</v>
      </c>
      <c r="AW9" s="63">
        <v>3</v>
      </c>
      <c r="AX9" s="59">
        <v>3</v>
      </c>
    </row>
    <row r="10" spans="1:50" ht="13.5" thickBot="1">
      <c r="A10" s="85"/>
      <c r="B10" s="86"/>
      <c r="C10" s="86"/>
      <c r="D10" s="86"/>
      <c r="E10" s="86"/>
      <c r="F10" s="53" t="s">
        <v>22</v>
      </c>
      <c r="G10" s="81"/>
      <c r="H10" s="81"/>
      <c r="I10" s="81"/>
      <c r="J10" s="81"/>
      <c r="K10" s="81"/>
      <c r="L10" s="82"/>
      <c r="N10" s="45" t="s">
        <v>31</v>
      </c>
      <c r="O10" s="49"/>
      <c r="P10" s="49"/>
      <c r="Q10" s="49" t="s">
        <v>79</v>
      </c>
      <c r="R10" s="49">
        <v>152</v>
      </c>
      <c r="S10" s="49"/>
      <c r="T10" s="49">
        <v>190</v>
      </c>
      <c r="U10" s="49">
        <v>157</v>
      </c>
      <c r="V10" s="49" t="s">
        <v>37</v>
      </c>
      <c r="W10" s="49" t="s">
        <v>38</v>
      </c>
      <c r="X10" s="49" t="s">
        <v>39</v>
      </c>
      <c r="Y10" s="49" t="s">
        <v>39</v>
      </c>
      <c r="Z10" s="49">
        <v>260</v>
      </c>
      <c r="AA10" s="49"/>
      <c r="AB10" s="49"/>
      <c r="AC10" s="49"/>
      <c r="AD10" s="49"/>
      <c r="AE10" s="49"/>
      <c r="AF10" s="49">
        <v>95</v>
      </c>
      <c r="AG10" s="49">
        <v>108</v>
      </c>
      <c r="AH10" s="49"/>
      <c r="AI10" s="49"/>
      <c r="AJ10" s="49"/>
      <c r="AK10" s="49"/>
      <c r="AL10" s="49">
        <v>82</v>
      </c>
      <c r="AM10" s="49">
        <v>82</v>
      </c>
      <c r="AN10" s="49">
        <v>82</v>
      </c>
      <c r="AO10" s="49">
        <v>82</v>
      </c>
      <c r="AP10" s="49">
        <v>100</v>
      </c>
      <c r="AQ10" s="49">
        <v>100</v>
      </c>
      <c r="AR10" s="49">
        <v>100</v>
      </c>
      <c r="AS10" s="49">
        <v>100</v>
      </c>
      <c r="AT10" s="49">
        <v>75</v>
      </c>
      <c r="AU10" s="49">
        <v>75</v>
      </c>
      <c r="AV10" s="49">
        <v>129</v>
      </c>
      <c r="AW10" s="49">
        <v>105</v>
      </c>
      <c r="AX10" s="49">
        <v>105</v>
      </c>
    </row>
    <row r="11" spans="1:50" ht="12.75" customHeight="1">
      <c r="A11" s="23"/>
      <c r="B11" s="23"/>
      <c r="C11" s="23"/>
      <c r="D11" s="1"/>
      <c r="E11" s="1"/>
      <c r="H11" s="105" t="s">
        <v>89</v>
      </c>
      <c r="I11" s="106"/>
      <c r="J11" s="106"/>
      <c r="K11" s="107"/>
      <c r="N11" s="47" t="s">
        <v>0</v>
      </c>
      <c r="O11" s="48"/>
      <c r="P11" s="48"/>
      <c r="Q11" s="48">
        <v>258</v>
      </c>
      <c r="R11" s="48"/>
      <c r="S11" s="48"/>
      <c r="T11" s="48">
        <v>440</v>
      </c>
      <c r="U11" s="48"/>
      <c r="V11" s="48">
        <v>350</v>
      </c>
      <c r="W11" s="48">
        <v>258</v>
      </c>
      <c r="X11" s="48">
        <v>258</v>
      </c>
      <c r="Y11" s="48">
        <v>350</v>
      </c>
      <c r="Z11" s="48">
        <v>440</v>
      </c>
      <c r="AA11" s="48"/>
      <c r="AB11" s="48"/>
      <c r="AC11" s="48"/>
      <c r="AD11" s="48"/>
      <c r="AE11" s="48"/>
      <c r="AF11" s="48">
        <v>450</v>
      </c>
      <c r="AG11" s="48"/>
      <c r="AH11" s="48"/>
      <c r="AI11" s="48"/>
      <c r="AJ11" s="48"/>
      <c r="AK11" s="48"/>
      <c r="AL11" s="48"/>
      <c r="AM11" s="48"/>
      <c r="AN11" s="48"/>
      <c r="AO11" s="48"/>
      <c r="AP11" s="48"/>
      <c r="AQ11" s="48"/>
      <c r="AR11" s="48"/>
      <c r="AS11" s="48"/>
      <c r="AT11" s="48">
        <v>175</v>
      </c>
      <c r="AU11" s="48">
        <v>175</v>
      </c>
      <c r="AV11" s="48">
        <v>400</v>
      </c>
      <c r="AW11" s="48">
        <v>500</v>
      </c>
      <c r="AX11" s="48">
        <v>600</v>
      </c>
    </row>
    <row r="12" spans="1:11" ht="13.5" customHeight="1" thickBot="1">
      <c r="A12" s="1"/>
      <c r="B12" s="1"/>
      <c r="C12" s="1"/>
      <c r="D12" s="1"/>
      <c r="E12" s="1"/>
      <c r="F12" s="20"/>
      <c r="H12" s="108"/>
      <c r="I12" s="109"/>
      <c r="J12" s="109"/>
      <c r="K12" s="110"/>
    </row>
    <row r="13" spans="1:5" ht="13.5" thickBot="1">
      <c r="A13" s="1"/>
      <c r="B13" s="1"/>
      <c r="C13" s="1"/>
      <c r="D13" s="1"/>
      <c r="E13" s="1"/>
    </row>
    <row r="14" spans="1:12" ht="13.5" thickBot="1">
      <c r="A14" s="64"/>
      <c r="B14" s="65"/>
      <c r="C14" s="65"/>
      <c r="D14" s="65"/>
      <c r="E14" s="65"/>
      <c r="F14" s="66" t="s">
        <v>19</v>
      </c>
      <c r="G14" s="67"/>
      <c r="H14" s="68" t="s">
        <v>54</v>
      </c>
      <c r="I14" s="68" t="s">
        <v>49</v>
      </c>
      <c r="J14" s="69" t="s">
        <v>2</v>
      </c>
      <c r="K14" s="70" t="s">
        <v>15</v>
      </c>
      <c r="L14" s="71" t="s">
        <v>15</v>
      </c>
    </row>
    <row r="15" spans="1:12" ht="13.5" thickBot="1">
      <c r="A15" s="95"/>
      <c r="B15" s="96"/>
      <c r="C15" s="96"/>
      <c r="D15" s="96"/>
      <c r="E15" s="97"/>
      <c r="F15" s="72" t="s">
        <v>76</v>
      </c>
      <c r="G15" s="9" t="s">
        <v>48</v>
      </c>
      <c r="H15" s="6">
        <f>A15</f>
        <v>0</v>
      </c>
      <c r="I15" s="14" t="s">
        <v>50</v>
      </c>
      <c r="J15" s="14" t="s">
        <v>3</v>
      </c>
      <c r="K15" s="40">
        <v>1000</v>
      </c>
      <c r="L15" s="73">
        <v>6000</v>
      </c>
    </row>
    <row r="16" spans="1:12" ht="13.5" thickBot="1">
      <c r="A16" s="95" t="s">
        <v>16</v>
      </c>
      <c r="B16" s="96"/>
      <c r="C16" s="96"/>
      <c r="D16" s="96"/>
      <c r="E16" s="97"/>
      <c r="F16" s="72" t="s">
        <v>17</v>
      </c>
      <c r="G16" s="13" t="s">
        <v>41</v>
      </c>
      <c r="H16" s="57"/>
      <c r="I16" s="37">
        <f>H16*A17</f>
        <v>0</v>
      </c>
      <c r="J16" s="52" t="e">
        <f>I16/(A20/PI()/24)</f>
        <v>#DIV/0!</v>
      </c>
      <c r="K16" s="32" t="e">
        <f>IF(A16="Y",(K15/I16*A20*60/63360),(K15/I16*A20*60/63360*0.95))</f>
        <v>#DIV/0!</v>
      </c>
      <c r="L16" s="74" t="e">
        <f>IF(A16="Y",(L15/I16*A20*60/63360),(L15/I16*A20*60/63360*0.95))</f>
        <v>#DIV/0!</v>
      </c>
    </row>
    <row r="17" spans="1:12" ht="13.5" customHeight="1" thickBot="1">
      <c r="A17" s="98"/>
      <c r="B17" s="99"/>
      <c r="C17" s="99"/>
      <c r="D17" s="99"/>
      <c r="E17" s="100"/>
      <c r="F17" s="72" t="s">
        <v>77</v>
      </c>
      <c r="G17" s="14" t="s">
        <v>42</v>
      </c>
      <c r="H17" s="58"/>
      <c r="I17" s="38">
        <f>H17*A17</f>
        <v>0</v>
      </c>
      <c r="J17" s="50" t="e">
        <f>I17/(A20/PI()/24)</f>
        <v>#DIV/0!</v>
      </c>
      <c r="K17" s="34" t="e">
        <f>IF(A16="Y",(K15/I17*A20*60/63360),(K15/I17*A20*60/63360*0.95))</f>
        <v>#DIV/0!</v>
      </c>
      <c r="L17" s="75" t="e">
        <f>IF(A16="Y",(L15/I17*A20*60/63360),(L15/I17*A20*60/63360*0.95))</f>
        <v>#DIV/0!</v>
      </c>
    </row>
    <row r="18" spans="1:13" ht="15" thickBot="1">
      <c r="A18" s="27"/>
      <c r="B18" s="16" t="s">
        <v>32</v>
      </c>
      <c r="C18" s="28"/>
      <c r="D18" s="16" t="s">
        <v>78</v>
      </c>
      <c r="E18" s="29"/>
      <c r="F18" s="104" t="s">
        <v>6</v>
      </c>
      <c r="G18" s="14" t="s">
        <v>43</v>
      </c>
      <c r="H18" s="58"/>
      <c r="I18" s="38">
        <f>H18*A17</f>
        <v>0</v>
      </c>
      <c r="J18" s="50" t="e">
        <f>I18/(A20/PI()/24)</f>
        <v>#DIV/0!</v>
      </c>
      <c r="K18" s="34" t="e">
        <f>IF(A16="Y",(K15/I18*A20*60/63360),(K15/I18*A20*60/63360*0.95))</f>
        <v>#DIV/0!</v>
      </c>
      <c r="L18" s="75" t="e">
        <f>IF(A16="Y",(L15/I18*A20*60/63360),(L15/I18*A20*60/63360*0.95))</f>
        <v>#DIV/0!</v>
      </c>
      <c r="M18" s="17"/>
    </row>
    <row r="19" spans="1:13" ht="14.25">
      <c r="A19" s="76"/>
      <c r="B19" s="77"/>
      <c r="C19" s="77"/>
      <c r="D19" s="77"/>
      <c r="E19" s="77"/>
      <c r="F19" s="104"/>
      <c r="G19" s="14" t="s">
        <v>44</v>
      </c>
      <c r="H19" s="58"/>
      <c r="I19" s="38">
        <f>H19*A17</f>
        <v>0</v>
      </c>
      <c r="J19" s="50" t="e">
        <f>I19/(A20/PI()/24)</f>
        <v>#DIV/0!</v>
      </c>
      <c r="K19" s="34" t="e">
        <f>IF(A16="Y",(K15/I19*A20*60/63360),(K15/I19*A20*60/63360*0.95))</f>
        <v>#DIV/0!</v>
      </c>
      <c r="L19" s="75" t="e">
        <f>IF(A16="Y",(L15/I19*A20*60/63360),(L15/I19*A20*60/63360*0.95))</f>
        <v>#DIV/0!</v>
      </c>
      <c r="M19" s="17"/>
    </row>
    <row r="20" spans="1:12" ht="12.75">
      <c r="A20" s="89">
        <f>PI()*(A18*C18/1270+E18)</f>
        <v>0</v>
      </c>
      <c r="B20" s="90"/>
      <c r="C20" s="90"/>
      <c r="D20" s="90"/>
      <c r="E20" s="91"/>
      <c r="F20" s="22" t="s">
        <v>7</v>
      </c>
      <c r="G20" s="14" t="s">
        <v>45</v>
      </c>
      <c r="H20" s="58"/>
      <c r="I20" s="38">
        <f>H20*A17</f>
        <v>0</v>
      </c>
      <c r="J20" s="50" t="e">
        <f>I20/(A20/PI()/24)</f>
        <v>#DIV/0!</v>
      </c>
      <c r="K20" s="34" t="e">
        <f>IF(A16="Y",(K15/I20*A20*60/63360),(K15/I20*A20*60/63360*0.95))</f>
        <v>#DIV/0!</v>
      </c>
      <c r="L20" s="75" t="e">
        <f>IF(A16="Y",(L15/I20*A20*60/63360),(L15/I20*A20*60/63360*0.95))</f>
        <v>#DIV/0!</v>
      </c>
    </row>
    <row r="21" spans="1:12" ht="12.75">
      <c r="A21" s="92">
        <f>A18/25.4</f>
        <v>0</v>
      </c>
      <c r="B21" s="93"/>
      <c r="C21" s="93"/>
      <c r="D21" s="93"/>
      <c r="E21" s="94"/>
      <c r="F21" s="78" t="s">
        <v>20</v>
      </c>
      <c r="G21" s="14" t="s">
        <v>46</v>
      </c>
      <c r="H21" s="58"/>
      <c r="I21" s="38">
        <f>H21*A17</f>
        <v>0</v>
      </c>
      <c r="J21" s="50" t="e">
        <f>I21/(A20/PI()/24)</f>
        <v>#DIV/0!</v>
      </c>
      <c r="K21" s="34" t="e">
        <f>IF(A16="Y",(K15/I21*A20*60/63360),(K15/I21*A20*60/63360*0.95))</f>
        <v>#DIV/0!</v>
      </c>
      <c r="L21" s="75" t="e">
        <f>IF(A16="Y",(L15/I21*A20*60/63360),(L15/I21*A20*60/63360*0.95))</f>
        <v>#DIV/0!</v>
      </c>
    </row>
    <row r="22" spans="1:12" ht="13.5" thickBot="1">
      <c r="A22" s="92">
        <f>A18*C18/2540</f>
        <v>0</v>
      </c>
      <c r="B22" s="93"/>
      <c r="C22" s="93"/>
      <c r="D22" s="93"/>
      <c r="E22" s="94"/>
      <c r="F22" s="78" t="s">
        <v>21</v>
      </c>
      <c r="G22" s="7" t="s">
        <v>47</v>
      </c>
      <c r="H22" s="59"/>
      <c r="I22" s="39">
        <f>H22*A17</f>
        <v>0</v>
      </c>
      <c r="J22" s="51" t="e">
        <f>I22/(A20/PI()/24)</f>
        <v>#DIV/0!</v>
      </c>
      <c r="K22" s="36" t="e">
        <f>IF(A16="Y",(K15/I22*A20*60/63360),(K15/I22*A20*60/63360*0.95))</f>
        <v>#DIV/0!</v>
      </c>
      <c r="L22" s="79" t="e">
        <f>IF(A16="Y",(L15/I22*A20*60/63360),(L15/I22*A20*60/63360*0.95))</f>
        <v>#DIV/0!</v>
      </c>
    </row>
    <row r="23" spans="1:12" ht="13.5" thickBot="1">
      <c r="A23" s="80"/>
      <c r="B23" s="81"/>
      <c r="C23" s="81"/>
      <c r="D23" s="81"/>
      <c r="E23" s="81"/>
      <c r="F23" s="54" t="s">
        <v>23</v>
      </c>
      <c r="G23" s="81"/>
      <c r="H23" s="81"/>
      <c r="I23" s="81"/>
      <c r="J23" s="81"/>
      <c r="K23" s="81"/>
      <c r="L23" s="82"/>
    </row>
    <row r="25" spans="1:12" ht="12.75" customHeight="1">
      <c r="A25" s="8"/>
      <c r="B25" s="8"/>
      <c r="C25" s="8"/>
      <c r="D25" s="8"/>
      <c r="E25" s="19" t="s">
        <v>33</v>
      </c>
      <c r="F25" s="88" t="s">
        <v>90</v>
      </c>
      <c r="G25" s="88"/>
      <c r="H25" s="88"/>
      <c r="I25" s="88"/>
      <c r="J25" s="88"/>
      <c r="K25" s="88"/>
      <c r="L25" s="88"/>
    </row>
    <row r="26" spans="5:42" ht="12.75">
      <c r="E26" s="10"/>
      <c r="F26" s="88"/>
      <c r="G26" s="88"/>
      <c r="H26" s="88"/>
      <c r="I26" s="88"/>
      <c r="J26" s="88"/>
      <c r="K26" s="88"/>
      <c r="L26" s="88"/>
      <c r="AP26" s="30"/>
    </row>
    <row r="27" spans="5:12" s="1" customFormat="1" ht="12.75">
      <c r="E27" s="10"/>
      <c r="F27" s="21"/>
      <c r="G27" s="21"/>
      <c r="H27" s="21"/>
      <c r="I27" s="21"/>
      <c r="J27" s="21"/>
      <c r="K27" s="21"/>
      <c r="L27" s="21"/>
    </row>
    <row r="28" spans="6:12" ht="12.75">
      <c r="F28" s="88" t="s">
        <v>91</v>
      </c>
      <c r="G28" s="88"/>
      <c r="H28" s="88"/>
      <c r="I28" s="88"/>
      <c r="J28" s="88"/>
      <c r="K28" s="88"/>
      <c r="L28" s="88"/>
    </row>
    <row r="29" spans="5:12" ht="12.75" customHeight="1">
      <c r="E29" s="11"/>
      <c r="F29" s="88"/>
      <c r="G29" s="88"/>
      <c r="H29" s="88"/>
      <c r="I29" s="88"/>
      <c r="J29" s="88"/>
      <c r="K29" s="88"/>
      <c r="L29" s="88"/>
    </row>
    <row r="30" spans="6:12" ht="12.75">
      <c r="F30" s="88"/>
      <c r="G30" s="88"/>
      <c r="H30" s="88"/>
      <c r="I30" s="88"/>
      <c r="J30" s="88"/>
      <c r="K30" s="88"/>
      <c r="L30" s="88"/>
    </row>
    <row r="31" ht="12.75">
      <c r="F31" s="21"/>
    </row>
    <row r="32" spans="6:12" ht="12.75">
      <c r="F32" s="88" t="s">
        <v>13</v>
      </c>
      <c r="G32" s="88"/>
      <c r="H32" s="88"/>
      <c r="I32" s="88"/>
      <c r="J32" s="88"/>
      <c r="K32" s="88"/>
      <c r="L32" s="88"/>
    </row>
    <row r="33" spans="6:12" ht="12.75">
      <c r="F33" s="88"/>
      <c r="G33" s="88"/>
      <c r="H33" s="88"/>
      <c r="I33" s="88"/>
      <c r="J33" s="88"/>
      <c r="K33" s="88"/>
      <c r="L33" s="88"/>
    </row>
    <row r="35" spans="6:10" ht="12.75">
      <c r="F35" s="10" t="s">
        <v>30</v>
      </c>
      <c r="G35" s="10" t="s">
        <v>29</v>
      </c>
      <c r="J35" s="10" t="s">
        <v>1</v>
      </c>
    </row>
    <row r="36" spans="5:10" s="1" customFormat="1" ht="12.75">
      <c r="E36"/>
      <c r="F36" t="s">
        <v>88</v>
      </c>
      <c r="G36" t="s">
        <v>84</v>
      </c>
      <c r="H36" s="4"/>
      <c r="I36" s="3"/>
      <c r="J36" t="s">
        <v>4</v>
      </c>
    </row>
    <row r="37" spans="5:10" s="1" customFormat="1" ht="12.75">
      <c r="E37" s="8"/>
      <c r="F37" s="10" t="s">
        <v>71</v>
      </c>
      <c r="G37" t="s">
        <v>85</v>
      </c>
      <c r="H37" s="4"/>
      <c r="I37" s="3"/>
      <c r="J37" s="11" t="s">
        <v>28</v>
      </c>
    </row>
    <row r="38" spans="15:18" ht="12.75">
      <c r="O38" s="3"/>
      <c r="P38" s="3"/>
      <c r="Q38" s="3"/>
      <c r="R38" s="3"/>
    </row>
    <row r="39" spans="2:14" ht="12.75" customHeight="1">
      <c r="B39" s="10"/>
      <c r="C39" s="10"/>
      <c r="D39" s="10"/>
      <c r="N39" s="1"/>
    </row>
    <row r="40" spans="2:22" ht="12.75">
      <c r="B40" s="10"/>
      <c r="C40" s="10"/>
      <c r="D40" s="10"/>
      <c r="N40" s="2"/>
      <c r="T40" s="4"/>
      <c r="U40" s="4"/>
      <c r="V40" s="3"/>
    </row>
    <row r="41" spans="2:22" ht="12.75">
      <c r="B41" s="10"/>
      <c r="T41" s="8"/>
      <c r="U41" s="4"/>
      <c r="V41" s="3"/>
    </row>
    <row r="42" spans="20:22" ht="12.75">
      <c r="T42" s="8"/>
      <c r="U42" s="4"/>
      <c r="V42" s="3"/>
    </row>
    <row r="43" spans="2:22" ht="12.75">
      <c r="B43" s="11"/>
      <c r="T43" s="8"/>
      <c r="U43" s="4"/>
      <c r="V43" s="3"/>
    </row>
    <row r="44" spans="20:22" ht="12.75">
      <c r="T44" s="8"/>
      <c r="U44" s="4"/>
      <c r="V44" s="3"/>
    </row>
    <row r="45" spans="20:22" ht="12.75">
      <c r="T45" s="8"/>
      <c r="U45" s="4"/>
      <c r="V45" s="3"/>
    </row>
    <row r="46" spans="20:22" ht="12.75">
      <c r="T46" s="8"/>
      <c r="U46" s="4"/>
      <c r="V46" s="3"/>
    </row>
    <row r="47" spans="20:22" ht="12.75">
      <c r="T47" s="8"/>
      <c r="U47" s="4"/>
      <c r="V47" s="3"/>
    </row>
    <row r="48" spans="20:22" ht="12.75">
      <c r="T48" s="8"/>
      <c r="U48" s="4"/>
      <c r="V48" s="3"/>
    </row>
    <row r="50" spans="1:2" ht="12.75">
      <c r="A50" s="8"/>
      <c r="B50" s="8"/>
    </row>
    <row r="51" spans="1:2" ht="12.75">
      <c r="A51" s="8"/>
      <c r="B51" s="8"/>
    </row>
    <row r="52" spans="1:5" ht="12.75">
      <c r="A52" s="10"/>
      <c r="B52" s="10"/>
      <c r="C52" s="5"/>
      <c r="D52" s="5"/>
      <c r="E52" s="5"/>
    </row>
    <row r="53" spans="1:5" ht="12.75">
      <c r="A53" s="10"/>
      <c r="B53" s="10"/>
      <c r="C53" s="5"/>
      <c r="D53" s="5"/>
      <c r="E53" s="5"/>
    </row>
    <row r="54" spans="1:5" ht="12.75">
      <c r="A54" s="8"/>
      <c r="B54" s="8"/>
      <c r="C54" s="5"/>
      <c r="D54" s="5"/>
      <c r="E54" s="5"/>
    </row>
    <row r="55" spans="1:5" ht="12.75">
      <c r="A55" s="8"/>
      <c r="B55" s="8"/>
      <c r="C55" s="5"/>
      <c r="D55" s="5"/>
      <c r="E55" s="5"/>
    </row>
    <row r="56" spans="1:6" ht="12.75">
      <c r="A56" s="8"/>
      <c r="B56" s="8"/>
      <c r="C56" s="5"/>
      <c r="D56" s="5"/>
      <c r="E56" s="5"/>
      <c r="F56" s="8"/>
    </row>
    <row r="57" spans="1:6" ht="12.75">
      <c r="A57" s="8"/>
      <c r="B57" s="8"/>
      <c r="C57" s="5"/>
      <c r="D57" s="5"/>
      <c r="E57" s="5"/>
      <c r="F57" s="8"/>
    </row>
    <row r="58" spans="1:6" ht="12.75">
      <c r="A58" s="8"/>
      <c r="B58" s="8"/>
      <c r="C58" s="5"/>
      <c r="D58" s="5"/>
      <c r="E58" s="5"/>
      <c r="F58" s="8"/>
    </row>
    <row r="59" spans="1:6" ht="12.75">
      <c r="A59" s="8"/>
      <c r="B59" s="8"/>
      <c r="C59" s="5"/>
      <c r="D59" s="5"/>
      <c r="E59" s="5"/>
      <c r="F59" s="8"/>
    </row>
    <row r="60" spans="1:6" ht="12.75">
      <c r="A60" s="8"/>
      <c r="B60" s="8"/>
      <c r="C60" s="5"/>
      <c r="D60" s="5"/>
      <c r="E60" s="5"/>
      <c r="F60" s="8"/>
    </row>
    <row r="61" spans="1:6" ht="12.75">
      <c r="A61" s="3"/>
      <c r="B61" s="3"/>
      <c r="C61" s="5"/>
      <c r="D61" s="5"/>
      <c r="E61" s="5"/>
      <c r="F61" s="8"/>
    </row>
    <row r="62" spans="1:6" ht="12.75">
      <c r="A62" s="3"/>
      <c r="B62" s="3"/>
      <c r="C62" s="5"/>
      <c r="D62" s="5"/>
      <c r="E62" s="5"/>
      <c r="F62" s="8"/>
    </row>
    <row r="63" spans="3:6" ht="12.75">
      <c r="C63" s="5"/>
      <c r="D63" s="5"/>
      <c r="E63" s="5"/>
      <c r="F63" s="8"/>
    </row>
    <row r="64" spans="3:6" ht="12.75">
      <c r="C64" s="5"/>
      <c r="D64" s="5"/>
      <c r="E64" s="5"/>
      <c r="F64" s="8"/>
    </row>
    <row r="65" spans="3:6" ht="12.75">
      <c r="C65" s="5"/>
      <c r="D65" s="5"/>
      <c r="E65" s="5"/>
      <c r="F65" s="8"/>
    </row>
    <row r="66" spans="3:6" ht="12.75">
      <c r="C66" s="5"/>
      <c r="D66" s="5"/>
      <c r="E66" s="5"/>
      <c r="F66" s="8"/>
    </row>
    <row r="67" spans="3:6" ht="12.75">
      <c r="C67" s="5"/>
      <c r="D67" s="5"/>
      <c r="E67" s="5"/>
      <c r="F67" s="3"/>
    </row>
    <row r="68" spans="3:6" ht="12.75">
      <c r="C68" s="5"/>
      <c r="D68" s="5"/>
      <c r="E68" s="5"/>
      <c r="F68" s="3"/>
    </row>
    <row r="69" spans="3:5" ht="12.75">
      <c r="C69" s="5"/>
      <c r="D69" s="5"/>
      <c r="E69" s="5"/>
    </row>
    <row r="70" spans="3:5" ht="12.75">
      <c r="C70" s="5"/>
      <c r="D70" s="5"/>
      <c r="E70" s="5"/>
    </row>
    <row r="71" spans="3:5" ht="12.75">
      <c r="C71" s="5"/>
      <c r="D71" s="5"/>
      <c r="E71" s="5"/>
    </row>
    <row r="72" spans="3:5" ht="12.75">
      <c r="C72" s="5"/>
      <c r="D72" s="5"/>
      <c r="E72" s="5"/>
    </row>
    <row r="73" spans="3:5" ht="12.75">
      <c r="C73" s="5"/>
      <c r="D73" s="5"/>
      <c r="E73" s="5"/>
    </row>
    <row r="75" spans="1:5" ht="12.75">
      <c r="A75" s="89">
        <f>PI()*(A73*C73/1270+E73)</f>
        <v>0</v>
      </c>
      <c r="B75" s="90"/>
      <c r="C75" s="90"/>
      <c r="D75" s="90"/>
      <c r="E75" s="91"/>
    </row>
    <row r="76" spans="1:5" ht="12.75">
      <c r="A76" s="89">
        <f>PI()*(A74*C74/1270+E74)</f>
        <v>0</v>
      </c>
      <c r="B76" s="90"/>
      <c r="C76" s="90"/>
      <c r="D76" s="90"/>
      <c r="E76" s="91"/>
    </row>
    <row r="78" ht="12.75">
      <c r="A78" s="55" t="s">
        <v>86</v>
      </c>
    </row>
    <row r="79" ht="12.75">
      <c r="A79" s="56" t="s">
        <v>87</v>
      </c>
    </row>
  </sheetData>
  <sheetProtection password="D915" sheet="1" objects="1" scenarios="1"/>
  <mergeCells count="23">
    <mergeCell ref="F18:F19"/>
    <mergeCell ref="O1:T1"/>
    <mergeCell ref="H11:K12"/>
    <mergeCell ref="A7:E7"/>
    <mergeCell ref="A16:E16"/>
    <mergeCell ref="AA1:AX1"/>
    <mergeCell ref="U1:Z1"/>
    <mergeCell ref="F5:F6"/>
    <mergeCell ref="A21:E21"/>
    <mergeCell ref="A22:E22"/>
    <mergeCell ref="A2:E2"/>
    <mergeCell ref="A15:E15"/>
    <mergeCell ref="A17:E17"/>
    <mergeCell ref="A20:E20"/>
    <mergeCell ref="A8:E8"/>
    <mergeCell ref="A9:E9"/>
    <mergeCell ref="A3:E3"/>
    <mergeCell ref="A4:E4"/>
    <mergeCell ref="F32:L33"/>
    <mergeCell ref="F28:L30"/>
    <mergeCell ref="F25:L26"/>
    <mergeCell ref="A76:E76"/>
    <mergeCell ref="A75:E75"/>
  </mergeCells>
  <conditionalFormatting sqref="A75:A76 A7 A20">
    <cfRule type="cellIs" priority="1" dxfId="0" operator="equal" stopIfTrue="1">
      <formula>0</formula>
    </cfRule>
  </conditionalFormatting>
  <conditionalFormatting sqref="H15 H2">
    <cfRule type="cellIs" priority="2" dxfId="1" operator="equal" stopIfTrue="1">
      <formula>0</formula>
    </cfRule>
  </conditionalFormatting>
  <conditionalFormatting sqref="I3:I9 A8:E9 A21:E22 I16:I22">
    <cfRule type="cellIs" priority="3" dxfId="2" operator="equal" stopIfTrue="1">
      <formula>0</formula>
    </cfRule>
  </conditionalFormatting>
  <conditionalFormatting sqref="K3">
    <cfRule type="expression" priority="4" dxfId="2" stopIfTrue="1">
      <formula>ISERROR($K$3)</formula>
    </cfRule>
  </conditionalFormatting>
  <conditionalFormatting sqref="K4">
    <cfRule type="expression" priority="5" dxfId="2" stopIfTrue="1">
      <formula>ISERROR($K$4)</formula>
    </cfRule>
  </conditionalFormatting>
  <conditionalFormatting sqref="K5">
    <cfRule type="expression" priority="6" dxfId="2" stopIfTrue="1">
      <formula>ISERROR($K$5)</formula>
    </cfRule>
  </conditionalFormatting>
  <conditionalFormatting sqref="K6">
    <cfRule type="expression" priority="7" dxfId="2" stopIfTrue="1">
      <formula>ISERROR($K$6)</formula>
    </cfRule>
  </conditionalFormatting>
  <conditionalFormatting sqref="K7">
    <cfRule type="expression" priority="8" dxfId="2" stopIfTrue="1">
      <formula>ISERROR($K$7)</formula>
    </cfRule>
  </conditionalFormatting>
  <conditionalFormatting sqref="K8">
    <cfRule type="expression" priority="9" dxfId="2" stopIfTrue="1">
      <formula>ISERROR($K$8)</formula>
    </cfRule>
  </conditionalFormatting>
  <conditionalFormatting sqref="K9">
    <cfRule type="expression" priority="10" dxfId="2" stopIfTrue="1">
      <formula>ISERROR($K$9)</formula>
    </cfRule>
  </conditionalFormatting>
  <conditionalFormatting sqref="L3">
    <cfRule type="expression" priority="11" dxfId="2" stopIfTrue="1">
      <formula>ISERROR($L$3)</formula>
    </cfRule>
  </conditionalFormatting>
  <conditionalFormatting sqref="L4">
    <cfRule type="expression" priority="12" dxfId="2" stopIfTrue="1">
      <formula>ISERROR($L$4)</formula>
    </cfRule>
  </conditionalFormatting>
  <conditionalFormatting sqref="L5">
    <cfRule type="expression" priority="13" dxfId="2" stopIfTrue="1">
      <formula>ISERROR($L$5)</formula>
    </cfRule>
  </conditionalFormatting>
  <conditionalFormatting sqref="L6">
    <cfRule type="expression" priority="14" dxfId="2" stopIfTrue="1">
      <formula>ISERROR($L$6)</formula>
    </cfRule>
  </conditionalFormatting>
  <conditionalFormatting sqref="L7">
    <cfRule type="expression" priority="15" dxfId="2" stopIfTrue="1">
      <formula>ISERROR($L$7)</formula>
    </cfRule>
  </conditionalFormatting>
  <conditionalFormatting sqref="L8">
    <cfRule type="expression" priority="16" dxfId="2" stopIfTrue="1">
      <formula>ISERROR($L$8)</formula>
    </cfRule>
  </conditionalFormatting>
  <conditionalFormatting sqref="L9">
    <cfRule type="expression" priority="17" dxfId="2" stopIfTrue="1">
      <formula>ISERROR($L$9)</formula>
    </cfRule>
  </conditionalFormatting>
  <conditionalFormatting sqref="L16">
    <cfRule type="expression" priority="18" dxfId="2" stopIfTrue="1">
      <formula>ISERROR($L$16)</formula>
    </cfRule>
  </conditionalFormatting>
  <conditionalFormatting sqref="L17">
    <cfRule type="expression" priority="19" dxfId="2" stopIfTrue="1">
      <formula>ISERROR($L$17)</formula>
    </cfRule>
  </conditionalFormatting>
  <conditionalFormatting sqref="L18">
    <cfRule type="expression" priority="20" dxfId="2" stopIfTrue="1">
      <formula>ISERROR($L$18)</formula>
    </cfRule>
  </conditionalFormatting>
  <conditionalFormatting sqref="L19">
    <cfRule type="expression" priority="21" dxfId="2" stopIfTrue="1">
      <formula>ISERROR($L$19)</formula>
    </cfRule>
  </conditionalFormatting>
  <conditionalFormatting sqref="L20">
    <cfRule type="expression" priority="22" dxfId="2" stopIfTrue="1">
      <formula>ISERROR($L$20)</formula>
    </cfRule>
  </conditionalFormatting>
  <conditionalFormatting sqref="L21">
    <cfRule type="expression" priority="23" dxfId="2" stopIfTrue="1">
      <formula>ISERROR($L$21)</formula>
    </cfRule>
  </conditionalFormatting>
  <conditionalFormatting sqref="L22">
    <cfRule type="expression" priority="24" dxfId="2" stopIfTrue="1">
      <formula>ISERROR($L$22)</formula>
    </cfRule>
  </conditionalFormatting>
  <conditionalFormatting sqref="K16">
    <cfRule type="expression" priority="25" dxfId="2" stopIfTrue="1">
      <formula>ISERROR($K$16)</formula>
    </cfRule>
  </conditionalFormatting>
  <conditionalFormatting sqref="K17">
    <cfRule type="expression" priority="26" dxfId="2" stopIfTrue="1">
      <formula>ISERROR($K$17)</formula>
    </cfRule>
  </conditionalFormatting>
  <conditionalFormatting sqref="K18">
    <cfRule type="expression" priority="27" dxfId="2" stopIfTrue="1">
      <formula>ISERROR($K$18)</formula>
    </cfRule>
  </conditionalFormatting>
  <conditionalFormatting sqref="K19">
    <cfRule type="expression" priority="28" dxfId="2" stopIfTrue="1">
      <formula>ISERROR($K$19)</formula>
    </cfRule>
  </conditionalFormatting>
  <conditionalFormatting sqref="K20">
    <cfRule type="expression" priority="29" dxfId="2" stopIfTrue="1">
      <formula>ISERROR($K$20)</formula>
    </cfRule>
  </conditionalFormatting>
  <conditionalFormatting sqref="K21">
    <cfRule type="expression" priority="30" dxfId="2" stopIfTrue="1">
      <formula>ISERROR($K$21)</formula>
    </cfRule>
  </conditionalFormatting>
  <conditionalFormatting sqref="K22">
    <cfRule type="expression" priority="31" dxfId="2" stopIfTrue="1">
      <formula>ISERROR($K$22)</formula>
    </cfRule>
  </conditionalFormatting>
  <conditionalFormatting sqref="J3">
    <cfRule type="expression" priority="32" dxfId="2" stopIfTrue="1">
      <formula>ISERROR($J$3)</formula>
    </cfRule>
  </conditionalFormatting>
  <conditionalFormatting sqref="J4">
    <cfRule type="expression" priority="33" dxfId="2" stopIfTrue="1">
      <formula>ISERROR($J$4)</formula>
    </cfRule>
  </conditionalFormatting>
  <conditionalFormatting sqref="J5">
    <cfRule type="expression" priority="34" dxfId="2" stopIfTrue="1">
      <formula>ISERROR($J$5)</formula>
    </cfRule>
  </conditionalFormatting>
  <conditionalFormatting sqref="J6">
    <cfRule type="expression" priority="35" dxfId="2" stopIfTrue="1">
      <formula>ISERROR($J$6)</formula>
    </cfRule>
  </conditionalFormatting>
  <conditionalFormatting sqref="J7">
    <cfRule type="expression" priority="36" dxfId="2" stopIfTrue="1">
      <formula>ISERROR($J$7)</formula>
    </cfRule>
  </conditionalFormatting>
  <conditionalFormatting sqref="J8">
    <cfRule type="expression" priority="37" dxfId="2" stopIfTrue="1">
      <formula>ISERROR($J$8)</formula>
    </cfRule>
  </conditionalFormatting>
  <conditionalFormatting sqref="J9">
    <cfRule type="expression" priority="38" dxfId="2" stopIfTrue="1">
      <formula>ISERROR($J$9)</formula>
    </cfRule>
  </conditionalFormatting>
  <conditionalFormatting sqref="J16">
    <cfRule type="expression" priority="39" dxfId="2" stopIfTrue="1">
      <formula>ISERROR($J$16)</formula>
    </cfRule>
  </conditionalFormatting>
  <conditionalFormatting sqref="J17">
    <cfRule type="expression" priority="40" dxfId="2" stopIfTrue="1">
      <formula>ISERROR($J$17)</formula>
    </cfRule>
  </conditionalFormatting>
  <conditionalFormatting sqref="J18">
    <cfRule type="expression" priority="41" dxfId="2" stopIfTrue="1">
      <formula>ISERROR($J$18)</formula>
    </cfRule>
  </conditionalFormatting>
  <conditionalFormatting sqref="J19">
    <cfRule type="expression" priority="42" dxfId="2" stopIfTrue="1">
      <formula>ISERROR($J$19)</formula>
    </cfRule>
  </conditionalFormatting>
  <conditionalFormatting sqref="J20">
    <cfRule type="expression" priority="43" dxfId="2" stopIfTrue="1">
      <formula>ISERROR($J$20)</formula>
    </cfRule>
  </conditionalFormatting>
  <conditionalFormatting sqref="J21">
    <cfRule type="expression" priority="44" dxfId="2" stopIfTrue="1">
      <formula>ISERROR($J$21)</formula>
    </cfRule>
  </conditionalFormatting>
  <conditionalFormatting sqref="J22">
    <cfRule type="expression" priority="45" dxfId="2" stopIfTrue="1">
      <formula>ISERROR($J$22)</formula>
    </cfRule>
  </conditionalFormatting>
  <dataValidations count="1">
    <dataValidation type="list" allowBlank="1" showInputMessage="1" showErrorMessage="1" prompt="Use the pull down list" sqref="A2:E2 A15:E15">
      <formula1>$O$2:$AX$2</formula1>
    </dataValidation>
  </dataValidations>
  <printOptions/>
  <pageMargins left="0.75" right="0.75" top="1" bottom="1" header="0.5" footer="0.5"/>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Alan McCreary</dc:creator>
  <cp:keywords/>
  <dc:description/>
  <cp:lastModifiedBy>Dad</cp:lastModifiedBy>
  <cp:lastPrinted>2007-02-08T03:03:52Z</cp:lastPrinted>
  <dcterms:created xsi:type="dcterms:W3CDTF">2004-08-19T01:57:33Z</dcterms:created>
  <dcterms:modified xsi:type="dcterms:W3CDTF">2007-02-08T14:29:15Z</dcterms:modified>
  <cp:category/>
  <cp:version/>
  <cp:contentType/>
  <cp:contentStatus/>
</cp:coreProperties>
</file>